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1840" windowHeight="12345"/>
  </bookViews>
  <sheets>
    <sheet name="analiz_grup" sheetId="4" r:id="rId1"/>
  </sheets>
  <calcPr calcId="144525"/>
</workbook>
</file>

<file path=xl/calcChain.xml><?xml version="1.0" encoding="utf-8"?>
<calcChain xmlns="http://schemas.openxmlformats.org/spreadsheetml/2006/main">
  <c r="Q49" i="4" l="1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J12" i="4" l="1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BF12" i="4"/>
  <c r="BG12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BF13" i="4"/>
  <c r="BG13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BG15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BF16" i="4"/>
  <c r="BG16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BF18" i="4"/>
  <c r="BG18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BG19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BC20" i="4"/>
  <c r="BD20" i="4"/>
  <c r="BE20" i="4"/>
  <c r="BF20" i="4"/>
  <c r="BG20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BF21" i="4"/>
  <c r="BG21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BC22" i="4"/>
  <c r="BD22" i="4"/>
  <c r="BE22" i="4"/>
  <c r="BF22" i="4"/>
  <c r="BG22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BF23" i="4"/>
  <c r="BG23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26" i="4"/>
  <c r="BF26" i="4"/>
  <c r="BG26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BG29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BE30" i="4"/>
  <c r="BF30" i="4"/>
  <c r="BG30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BC31" i="4"/>
  <c r="BD31" i="4"/>
  <c r="BE31" i="4"/>
  <c r="BF31" i="4"/>
  <c r="BG31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Z32" i="4"/>
  <c r="BA32" i="4"/>
  <c r="BB32" i="4"/>
  <c r="BC32" i="4"/>
  <c r="BD32" i="4"/>
  <c r="BE32" i="4"/>
  <c r="BF32" i="4"/>
  <c r="BG32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BG33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BE34" i="4"/>
  <c r="BF34" i="4"/>
  <c r="BG34" i="4"/>
  <c r="AJ35" i="4"/>
  <c r="AK35" i="4"/>
  <c r="AL35" i="4"/>
  <c r="AM35" i="4"/>
  <c r="AN35" i="4"/>
  <c r="AO35" i="4"/>
  <c r="AP35" i="4"/>
  <c r="AQ35" i="4"/>
  <c r="AR35" i="4"/>
  <c r="AS35" i="4"/>
  <c r="AT35" i="4"/>
  <c r="AU35" i="4"/>
  <c r="AV35" i="4"/>
  <c r="AW35" i="4"/>
  <c r="AX35" i="4"/>
  <c r="AY35" i="4"/>
  <c r="AZ35" i="4"/>
  <c r="BA35" i="4"/>
  <c r="BB35" i="4"/>
  <c r="BC35" i="4"/>
  <c r="BD35" i="4"/>
  <c r="BE35" i="4"/>
  <c r="BF35" i="4"/>
  <c r="BG35" i="4"/>
  <c r="AJ36" i="4"/>
  <c r="AK36" i="4"/>
  <c r="AL36" i="4"/>
  <c r="AM36" i="4"/>
  <c r="AN36" i="4"/>
  <c r="AO36" i="4"/>
  <c r="AP36" i="4"/>
  <c r="AQ36" i="4"/>
  <c r="AR36" i="4"/>
  <c r="AS36" i="4"/>
  <c r="AT36" i="4"/>
  <c r="AU36" i="4"/>
  <c r="AV36" i="4"/>
  <c r="AW36" i="4"/>
  <c r="AX36" i="4"/>
  <c r="AY36" i="4"/>
  <c r="AZ36" i="4"/>
  <c r="BA36" i="4"/>
  <c r="BB36" i="4"/>
  <c r="BC36" i="4"/>
  <c r="BD36" i="4"/>
  <c r="BE36" i="4"/>
  <c r="BF36" i="4"/>
  <c r="BG36" i="4"/>
  <c r="AJ37" i="4"/>
  <c r="AK37" i="4"/>
  <c r="AL37" i="4"/>
  <c r="AM37" i="4"/>
  <c r="AN37" i="4"/>
  <c r="AO37" i="4"/>
  <c r="AP37" i="4"/>
  <c r="AQ37" i="4"/>
  <c r="AR37" i="4"/>
  <c r="AS37" i="4"/>
  <c r="AT37" i="4"/>
  <c r="AU37" i="4"/>
  <c r="AV37" i="4"/>
  <c r="AW37" i="4"/>
  <c r="AX37" i="4"/>
  <c r="AY37" i="4"/>
  <c r="AZ37" i="4"/>
  <c r="BA37" i="4"/>
  <c r="BB37" i="4"/>
  <c r="BC37" i="4"/>
  <c r="BD37" i="4"/>
  <c r="BE37" i="4"/>
  <c r="BF37" i="4"/>
  <c r="BG37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Y38" i="4"/>
  <c r="AZ38" i="4"/>
  <c r="BA38" i="4"/>
  <c r="BB38" i="4"/>
  <c r="BC38" i="4"/>
  <c r="BD38" i="4"/>
  <c r="BE38" i="4"/>
  <c r="BF38" i="4"/>
  <c r="BG38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Z39" i="4"/>
  <c r="BA39" i="4"/>
  <c r="BB39" i="4"/>
  <c r="BC39" i="4"/>
  <c r="BD39" i="4"/>
  <c r="BE39" i="4"/>
  <c r="BF39" i="4"/>
  <c r="BG39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AY40" i="4"/>
  <c r="AZ40" i="4"/>
  <c r="BA40" i="4"/>
  <c r="BB40" i="4"/>
  <c r="BC40" i="4"/>
  <c r="BD40" i="4"/>
  <c r="BE40" i="4"/>
  <c r="BF40" i="4"/>
  <c r="BG40" i="4"/>
  <c r="AJ41" i="4"/>
  <c r="AK41" i="4"/>
  <c r="AL41" i="4"/>
  <c r="AM41" i="4"/>
  <c r="AN41" i="4"/>
  <c r="AO41" i="4"/>
  <c r="AP41" i="4"/>
  <c r="AQ41" i="4"/>
  <c r="AR41" i="4"/>
  <c r="AS41" i="4"/>
  <c r="AT41" i="4"/>
  <c r="AU41" i="4"/>
  <c r="AV41" i="4"/>
  <c r="AW41" i="4"/>
  <c r="AX41" i="4"/>
  <c r="AY41" i="4"/>
  <c r="AZ41" i="4"/>
  <c r="BA41" i="4"/>
  <c r="BB41" i="4"/>
  <c r="BC41" i="4"/>
  <c r="BD41" i="4"/>
  <c r="BE41" i="4"/>
  <c r="BF41" i="4"/>
  <c r="BG41" i="4"/>
  <c r="AJ42" i="4"/>
  <c r="AK42" i="4"/>
  <c r="AL42" i="4"/>
  <c r="AM42" i="4"/>
  <c r="AN42" i="4"/>
  <c r="AO42" i="4"/>
  <c r="AP42" i="4"/>
  <c r="AQ42" i="4"/>
  <c r="AR42" i="4"/>
  <c r="AS42" i="4"/>
  <c r="AT42" i="4"/>
  <c r="AU42" i="4"/>
  <c r="AV42" i="4"/>
  <c r="AW42" i="4"/>
  <c r="AX42" i="4"/>
  <c r="AY42" i="4"/>
  <c r="AZ42" i="4"/>
  <c r="BA42" i="4"/>
  <c r="BB42" i="4"/>
  <c r="BC42" i="4"/>
  <c r="BD42" i="4"/>
  <c r="BE42" i="4"/>
  <c r="BF42" i="4"/>
  <c r="BG42" i="4"/>
  <c r="AJ43" i="4"/>
  <c r="AK43" i="4"/>
  <c r="AL43" i="4"/>
  <c r="AM43" i="4"/>
  <c r="AN43" i="4"/>
  <c r="AO43" i="4"/>
  <c r="AP43" i="4"/>
  <c r="AQ43" i="4"/>
  <c r="AR43" i="4"/>
  <c r="AS43" i="4"/>
  <c r="AT43" i="4"/>
  <c r="AU43" i="4"/>
  <c r="AV43" i="4"/>
  <c r="AW43" i="4"/>
  <c r="AX43" i="4"/>
  <c r="AY43" i="4"/>
  <c r="AZ43" i="4"/>
  <c r="BA43" i="4"/>
  <c r="BB43" i="4"/>
  <c r="BC43" i="4"/>
  <c r="BD43" i="4"/>
  <c r="BE43" i="4"/>
  <c r="BF43" i="4"/>
  <c r="BG43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AX44" i="4"/>
  <c r="AY44" i="4"/>
  <c r="AZ44" i="4"/>
  <c r="BA44" i="4"/>
  <c r="BB44" i="4"/>
  <c r="BC44" i="4"/>
  <c r="BD44" i="4"/>
  <c r="BE44" i="4"/>
  <c r="BF44" i="4"/>
  <c r="BG44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W45" i="4"/>
  <c r="AX45" i="4"/>
  <c r="AY45" i="4"/>
  <c r="AZ45" i="4"/>
  <c r="BA45" i="4"/>
  <c r="BB45" i="4"/>
  <c r="BC45" i="4"/>
  <c r="BD45" i="4"/>
  <c r="BE45" i="4"/>
  <c r="BF45" i="4"/>
  <c r="BG45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B46" i="4"/>
  <c r="BC46" i="4"/>
  <c r="BD46" i="4"/>
  <c r="BE46" i="4"/>
  <c r="BF46" i="4"/>
  <c r="BG46" i="4"/>
  <c r="AJ47" i="4"/>
  <c r="AK47" i="4"/>
  <c r="AL47" i="4"/>
  <c r="AM47" i="4"/>
  <c r="AN47" i="4"/>
  <c r="AO47" i="4"/>
  <c r="AP47" i="4"/>
  <c r="AQ47" i="4"/>
  <c r="AR47" i="4"/>
  <c r="AS47" i="4"/>
  <c r="AT47" i="4"/>
  <c r="AU47" i="4"/>
  <c r="AV47" i="4"/>
  <c r="AW47" i="4"/>
  <c r="AX47" i="4"/>
  <c r="AY47" i="4"/>
  <c r="AZ47" i="4"/>
  <c r="BA47" i="4"/>
  <c r="BB47" i="4"/>
  <c r="BC47" i="4"/>
  <c r="BD47" i="4"/>
  <c r="BE47" i="4"/>
  <c r="BF47" i="4"/>
  <c r="BG47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BA48" i="4"/>
  <c r="BB48" i="4"/>
  <c r="BC48" i="4"/>
  <c r="BD48" i="4"/>
  <c r="BE48" i="4"/>
  <c r="BF48" i="4"/>
  <c r="BG48" i="4"/>
  <c r="AI48" i="4"/>
  <c r="AI47" i="4"/>
  <c r="AI46" i="4"/>
  <c r="AI45" i="4"/>
  <c r="AI44" i="4"/>
  <c r="AI43" i="4"/>
  <c r="AI42" i="4"/>
  <c r="AI41" i="4"/>
  <c r="AI40" i="4"/>
  <c r="AI39" i="4"/>
  <c r="AI38" i="4"/>
  <c r="AI37" i="4"/>
  <c r="AI36" i="4"/>
  <c r="AI35" i="4"/>
  <c r="AI34" i="4"/>
  <c r="AI33" i="4"/>
  <c r="AI32" i="4"/>
  <c r="AI31" i="4"/>
  <c r="AI30" i="4"/>
  <c r="AI29" i="4"/>
  <c r="AI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AI11" i="4"/>
  <c r="N49" i="4" l="1"/>
  <c r="J49" i="4"/>
  <c r="G49" i="4"/>
  <c r="M49" i="4"/>
  <c r="I49" i="4"/>
  <c r="P49" i="4"/>
  <c r="L49" i="4"/>
  <c r="H49" i="4"/>
  <c r="AC63" i="4"/>
  <c r="O49" i="4"/>
  <c r="K49" i="4"/>
  <c r="AF48" i="4"/>
  <c r="AF47" i="4"/>
  <c r="AF46" i="4"/>
  <c r="AF45" i="4"/>
  <c r="AF44" i="4"/>
  <c r="AF43" i="4"/>
  <c r="AF42" i="4"/>
  <c r="AF41" i="4"/>
  <c r="AF40" i="4"/>
  <c r="AF39" i="4"/>
  <c r="AF38" i="4"/>
  <c r="AF37" i="4"/>
  <c r="AF36" i="4"/>
  <c r="AF35" i="4"/>
  <c r="AF34" i="4"/>
  <c r="AF33" i="4"/>
  <c r="AF32" i="4"/>
  <c r="AF31" i="4"/>
  <c r="AF30" i="4"/>
  <c r="AF29" i="4"/>
  <c r="AF28" i="4"/>
  <c r="AF27" i="4"/>
  <c r="AF26" i="4"/>
  <c r="AF25" i="4"/>
  <c r="AF24" i="4"/>
  <c r="AF23" i="4"/>
  <c r="AF22" i="4"/>
  <c r="AF21" i="4"/>
  <c r="AF20" i="4"/>
  <c r="AF19" i="4"/>
  <c r="AF18" i="4"/>
  <c r="AF17" i="4"/>
  <c r="AF16" i="4"/>
  <c r="AF15" i="4"/>
  <c r="AF14" i="4"/>
  <c r="AF13" i="4"/>
  <c r="AF12" i="4"/>
  <c r="AF11" i="4"/>
  <c r="AE8" i="4"/>
  <c r="AE63" i="4" s="1"/>
  <c r="AD8" i="4"/>
  <c r="AD64" i="4" s="1"/>
  <c r="AC8" i="4"/>
  <c r="AC64" i="4" s="1"/>
  <c r="AB8" i="4"/>
  <c r="AB63" i="4" s="1"/>
  <c r="AA8" i="4"/>
  <c r="AA63" i="4" s="1"/>
  <c r="Z8" i="4"/>
  <c r="Z63" i="4" s="1"/>
  <c r="Y8" i="4"/>
  <c r="Y64" i="4" s="1"/>
  <c r="X8" i="4"/>
  <c r="X63" i="4" s="1"/>
  <c r="W8" i="4"/>
  <c r="W63" i="4" s="1"/>
  <c r="V8" i="4"/>
  <c r="V64" i="4" s="1"/>
  <c r="U8" i="4"/>
  <c r="U63" i="4" s="1"/>
  <c r="T8" i="4"/>
  <c r="T64" i="4" s="1"/>
  <c r="S8" i="4"/>
  <c r="S63" i="4" s="1"/>
  <c r="R8" i="4"/>
  <c r="R64" i="4" s="1"/>
  <c r="Q8" i="4"/>
  <c r="Q63" i="4" s="1"/>
  <c r="P8" i="4"/>
  <c r="P64" i="4" s="1"/>
  <c r="O8" i="4"/>
  <c r="O63" i="4" s="1"/>
  <c r="N8" i="4"/>
  <c r="N64" i="4" s="1"/>
  <c r="M8" i="4"/>
  <c r="M64" i="4" s="1"/>
  <c r="L8" i="4"/>
  <c r="L63" i="4" s="1"/>
  <c r="K8" i="4"/>
  <c r="K63" i="4" s="1"/>
  <c r="J8" i="4"/>
  <c r="J63" i="4" s="1"/>
  <c r="I8" i="4"/>
  <c r="I64" i="4" s="1"/>
  <c r="H8" i="4"/>
  <c r="H63" i="4" s="1"/>
  <c r="G8" i="4"/>
  <c r="G64" i="4" s="1"/>
  <c r="AF7" i="4"/>
  <c r="S64" i="4" l="1"/>
  <c r="M63" i="4"/>
  <c r="AA64" i="4"/>
  <c r="U64" i="4"/>
  <c r="K64" i="4"/>
  <c r="P63" i="4"/>
  <c r="I63" i="4"/>
  <c r="Y63" i="4"/>
  <c r="W64" i="4"/>
  <c r="N63" i="4"/>
  <c r="AD63" i="4"/>
  <c r="H64" i="4"/>
  <c r="X64" i="4"/>
  <c r="Q64" i="4"/>
  <c r="Z64" i="4"/>
  <c r="T63" i="4"/>
  <c r="R63" i="4"/>
  <c r="L64" i="4"/>
  <c r="AB64" i="4"/>
  <c r="J64" i="4"/>
  <c r="O64" i="4"/>
  <c r="AE64" i="4"/>
  <c r="V63" i="4"/>
  <c r="G63" i="4"/>
  <c r="D59" i="4"/>
  <c r="D53" i="4"/>
  <c r="E53" i="4" s="1"/>
  <c r="D55" i="4"/>
  <c r="E55" i="4" s="1"/>
  <c r="D57" i="4"/>
  <c r="E57" i="4" s="1"/>
  <c r="D60" i="4"/>
  <c r="D52" i="4"/>
  <c r="E52" i="4" s="1"/>
  <c r="D54" i="4"/>
  <c r="E54" i="4" s="1"/>
  <c r="D56" i="4"/>
  <c r="D58" i="4"/>
  <c r="E56" i="4" l="1"/>
  <c r="D61" i="4"/>
</calcChain>
</file>

<file path=xl/sharedStrings.xml><?xml version="1.0" encoding="utf-8"?>
<sst xmlns="http://schemas.openxmlformats.org/spreadsheetml/2006/main" count="39" uniqueCount="38">
  <si>
    <t>2019- 2020EĞİTİM - ÖĞRETİM YILI MEHMETÇİK ANADOLU LİSESİ …... SINIFI ……………... DERSİ I. DÖNEM I. SINAV BAŞARI ANALİZ ve DEĞERLENDİRMESİ</t>
  </si>
  <si>
    <t>SORULAR</t>
  </si>
  <si>
    <t>SINAV TARİHİ</t>
  </si>
  <si>
    <t>Okul
No</t>
  </si>
  <si>
    <t>Adı</t>
  </si>
  <si>
    <t>Soyadı</t>
  </si>
  <si>
    <t>Sıra 
No</t>
  </si>
  <si>
    <t>Öğrencinin</t>
  </si>
  <si>
    <t>PUAN</t>
  </si>
  <si>
    <t>TOPLAM</t>
  </si>
  <si>
    <t>SINAV ANALİZİ</t>
  </si>
  <si>
    <t>85-100</t>
  </si>
  <si>
    <t>0-49</t>
  </si>
  <si>
    <t>50-69</t>
  </si>
  <si>
    <t>70-84</t>
  </si>
  <si>
    <t>Başarılı</t>
  </si>
  <si>
    <t>Başarısız</t>
  </si>
  <si>
    <t>En Yükse</t>
  </si>
  <si>
    <t>En Düşük</t>
  </si>
  <si>
    <t>Ortalama</t>
  </si>
  <si>
    <t>Başarı Yüzdesi</t>
  </si>
  <si>
    <t>Soru Numaraları</t>
  </si>
  <si>
    <t>Başarılı Öğrenci Sayısı</t>
  </si>
  <si>
    <t>Başarısız Öğrenci Sayısı</t>
  </si>
  <si>
    <t>SORULARIN BAŞARI DURUMUNA GÖRE DEĞERLENDİRME</t>
  </si>
  <si>
    <t>GENEL DEĞERLENDİRME VE ALINAN ÖNLEMLER</t>
  </si>
  <si>
    <t>Açıklamalar:</t>
  </si>
  <si>
    <t>1- Öğrenci listesi Okul No, Adı, Soyadı şeklinde kopyalanıp yapıştırılacak</t>
  </si>
  <si>
    <t>2- Sorular için belirlenen puan değerleri ilgili not baremine yazılacak</t>
  </si>
  <si>
    <t>Ders Öğretmeni</t>
  </si>
  <si>
    <t>Murat ÖKTEN</t>
  </si>
  <si>
    <t>Okul Müdürü</t>
  </si>
  <si>
    <t>SORULARA GÖRE BAŞARI ORANI YÜZDELERİ</t>
  </si>
  <si>
    <t>A</t>
  </si>
  <si>
    <t>B</t>
  </si>
  <si>
    <t>SORULARIN PUAN DEĞERLERİ</t>
  </si>
  <si>
    <t>Grup</t>
  </si>
  <si>
    <t>3- Soru puan değerlerini A grubuna göre doldurulacak B grubunun A grubunda karşılık gelen soru numarası B grubu satırına yazılacak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</si>
</sst>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74">
    <xf numFmtId="0" fontId="0" fillId="0" borderId="0" xfId="0"/>
    <xf numFmtId="0" fontId="0" fillId="0" borderId="11" xfId="0" applyBorder="1" applyProtection="1">
      <protection hidden="1"/>
    </xf>
    <xf numFmtId="0" fontId="0" fillId="0" borderId="19" xfId="0" applyBorder="1" applyProtection="1">
      <protection hidden="1"/>
    </xf>
    <xf numFmtId="1" fontId="0" fillId="0" borderId="12" xfId="0" applyNumberFormat="1" applyBorder="1" applyProtection="1">
      <protection hidden="1"/>
    </xf>
    <xf numFmtId="0" fontId="0" fillId="0" borderId="1" xfId="0" applyBorder="1" applyProtection="1">
      <protection hidden="1"/>
    </xf>
    <xf numFmtId="2" fontId="0" fillId="0" borderId="1" xfId="0" applyNumberFormat="1" applyBorder="1" applyProtection="1"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wrapText="1"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16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0" xfId="0" applyProtection="1">
      <protection locked="0" hidden="1"/>
    </xf>
    <xf numFmtId="0" fontId="0" fillId="0" borderId="11" xfId="0" applyBorder="1" applyProtection="1">
      <protection locked="0" hidden="1"/>
    </xf>
    <xf numFmtId="0" fontId="0" fillId="0" borderId="19" xfId="0" applyBorder="1" applyProtection="1">
      <protection locked="0" hidden="1"/>
    </xf>
    <xf numFmtId="0" fontId="0" fillId="0" borderId="17" xfId="0" applyBorder="1" applyProtection="1">
      <protection locked="0" hidden="1"/>
    </xf>
    <xf numFmtId="0" fontId="0" fillId="0" borderId="11" xfId="0" applyBorder="1" applyAlignment="1" applyProtection="1">
      <alignment vertical="center"/>
      <protection locked="0" hidden="1"/>
    </xf>
    <xf numFmtId="0" fontId="0" fillId="0" borderId="20" xfId="0" applyBorder="1" applyProtection="1">
      <protection locked="0" hidden="1"/>
    </xf>
    <xf numFmtId="0" fontId="0" fillId="0" borderId="2" xfId="0" applyBorder="1" applyProtection="1">
      <protection locked="0" hidden="1"/>
    </xf>
    <xf numFmtId="0" fontId="0" fillId="0" borderId="7" xfId="0" applyBorder="1" applyProtection="1">
      <protection locked="0" hidden="1"/>
    </xf>
    <xf numFmtId="0" fontId="0" fillId="0" borderId="7" xfId="0" applyBorder="1" applyAlignment="1" applyProtection="1">
      <protection locked="0" hidden="1"/>
    </xf>
    <xf numFmtId="0" fontId="0" fillId="0" borderId="3" xfId="0" applyBorder="1" applyAlignment="1" applyProtection="1">
      <protection locked="0" hidden="1"/>
    </xf>
    <xf numFmtId="0" fontId="0" fillId="0" borderId="8" xfId="0" applyBorder="1" applyProtection="1">
      <protection locked="0" hidden="1"/>
    </xf>
    <xf numFmtId="0" fontId="0" fillId="0" borderId="0" xfId="0" applyBorder="1" applyProtection="1">
      <protection locked="0" hidden="1"/>
    </xf>
    <xf numFmtId="0" fontId="0" fillId="0" borderId="0" xfId="0" applyBorder="1" applyAlignment="1" applyProtection="1">
      <protection locked="0" hidden="1"/>
    </xf>
    <xf numFmtId="0" fontId="0" fillId="0" borderId="9" xfId="0" applyBorder="1" applyAlignment="1" applyProtection="1">
      <protection locked="0" hidden="1"/>
    </xf>
    <xf numFmtId="0" fontId="0" fillId="0" borderId="9" xfId="0" applyBorder="1" applyProtection="1">
      <protection locked="0" hidden="1"/>
    </xf>
    <xf numFmtId="0" fontId="0" fillId="0" borderId="4" xfId="0" applyBorder="1" applyProtection="1">
      <protection locked="0" hidden="1"/>
    </xf>
    <xf numFmtId="0" fontId="0" fillId="0" borderId="10" xfId="0" applyBorder="1" applyProtection="1">
      <protection locked="0" hidden="1"/>
    </xf>
    <xf numFmtId="0" fontId="0" fillId="0" borderId="10" xfId="0" applyBorder="1" applyAlignment="1" applyProtection="1">
      <protection locked="0" hidden="1"/>
    </xf>
    <xf numFmtId="0" fontId="0" fillId="0" borderId="5" xfId="0" applyBorder="1" applyAlignment="1" applyProtection="1">
      <protection locked="0"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0" fillId="0" borderId="5" xfId="0" applyBorder="1" applyProtection="1">
      <protection locked="0" hidden="1"/>
    </xf>
    <xf numFmtId="0" fontId="0" fillId="0" borderId="6" xfId="0" applyBorder="1" applyAlignment="1" applyProtection="1">
      <protection hidden="1"/>
    </xf>
    <xf numFmtId="0" fontId="2" fillId="0" borderId="6" xfId="0" applyFont="1" applyBorder="1" applyAlignment="1" applyProtection="1">
      <protection hidden="1"/>
    </xf>
    <xf numFmtId="0" fontId="0" fillId="0" borderId="0" xfId="0" applyProtection="1">
      <protection hidden="1"/>
    </xf>
    <xf numFmtId="1" fontId="0" fillId="0" borderId="11" xfId="0" applyNumberFormat="1" applyBorder="1" applyProtection="1">
      <protection locked="0" hidden="1"/>
    </xf>
    <xf numFmtId="1" fontId="0" fillId="0" borderId="11" xfId="0" applyNumberFormat="1" applyBorder="1" applyAlignment="1" applyProtection="1">
      <alignment horizontal="center" vertical="center"/>
      <protection hidden="1"/>
    </xf>
    <xf numFmtId="0" fontId="0" fillId="0" borderId="11" xfId="0" applyNumberFormat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Protection="1"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/>
    <xf numFmtId="0" fontId="1" fillId="0" borderId="0" xfId="0" applyFont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locked="0" hidden="1"/>
    </xf>
    <xf numFmtId="0" fontId="0" fillId="0" borderId="11" xfId="0" applyBorder="1" applyAlignment="1" applyProtection="1">
      <alignment horizontal="center"/>
      <protection locked="0"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 textRotation="90"/>
      <protection hidden="1"/>
    </xf>
    <xf numFmtId="0" fontId="0" fillId="0" borderId="11" xfId="0" applyBorder="1" applyAlignment="1" applyProtection="1">
      <alignment horizontal="center" textRotation="90"/>
      <protection hidden="1"/>
    </xf>
    <xf numFmtId="0" fontId="0" fillId="0" borderId="15" xfId="0" applyBorder="1" applyAlignment="1" applyProtection="1">
      <alignment horizontal="center" textRotation="90"/>
      <protection locked="0" hidden="1"/>
    </xf>
    <xf numFmtId="0" fontId="0" fillId="0" borderId="17" xfId="0" applyBorder="1" applyAlignment="1" applyProtection="1">
      <alignment horizontal="center" textRotation="90"/>
      <protection locked="0" hidden="1"/>
    </xf>
    <xf numFmtId="2" fontId="0" fillId="0" borderId="1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center" vertical="center"/>
      <protection locked="0" hidden="1"/>
    </xf>
    <xf numFmtId="0" fontId="1" fillId="0" borderId="7" xfId="0" applyFont="1" applyBorder="1" applyAlignment="1" applyProtection="1">
      <alignment horizontal="center" vertical="center"/>
      <protection locked="0" hidden="1"/>
    </xf>
    <xf numFmtId="0" fontId="1" fillId="0" borderId="3" xfId="0" applyFont="1" applyBorder="1" applyAlignment="1" applyProtection="1">
      <alignment horizontal="center" vertical="center"/>
      <protection locked="0" hidden="1"/>
    </xf>
    <xf numFmtId="0" fontId="1" fillId="0" borderId="8" xfId="0" applyFont="1" applyBorder="1" applyAlignment="1" applyProtection="1">
      <alignment horizontal="center" vertical="center"/>
      <protection locked="0" hidden="1"/>
    </xf>
    <xf numFmtId="0" fontId="1" fillId="0" borderId="0" xfId="0" applyFont="1" applyBorder="1" applyAlignment="1" applyProtection="1">
      <alignment horizontal="center" vertical="center"/>
      <protection locked="0" hidden="1"/>
    </xf>
    <xf numFmtId="0" fontId="1" fillId="0" borderId="9" xfId="0" applyFont="1" applyBorder="1" applyAlignment="1" applyProtection="1">
      <alignment horizontal="center" vertical="center"/>
      <protection locked="0"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1" fillId="0" borderId="11" xfId="0" applyFont="1" applyBorder="1" applyProtection="1">
      <protection hidden="1"/>
    </xf>
    <xf numFmtId="1" fontId="0" fillId="0" borderId="11" xfId="0" applyNumberFormat="1" applyBorder="1" applyProtection="1">
      <protection locked="0"/>
    </xf>
    <xf numFmtId="1" fontId="0" fillId="0" borderId="19" xfId="0" applyNumberFormat="1" applyBorder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SORU</a:t>
            </a:r>
            <a:r>
              <a:rPr lang="tr-TR" baseline="0"/>
              <a:t> BAZLI BAŞARI YÜZDELERİ</a:t>
            </a:r>
            <a:endParaRPr lang="tr-TR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val>
            <c:numRef>
              <c:f>analiz_grup!$G$49:$AE$49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5099008"/>
        <c:axId val="205100544"/>
      </c:barChart>
      <c:catAx>
        <c:axId val="205099008"/>
        <c:scaling>
          <c:orientation val="minMax"/>
        </c:scaling>
        <c:delete val="0"/>
        <c:axPos val="b"/>
        <c:majorTickMark val="out"/>
        <c:minorTickMark val="none"/>
        <c:tickLblPos val="nextTo"/>
        <c:crossAx val="205100544"/>
        <c:crosses val="autoZero"/>
        <c:auto val="1"/>
        <c:lblAlgn val="ctr"/>
        <c:lblOffset val="100"/>
        <c:noMultiLvlLbl val="0"/>
      </c:catAx>
      <c:valAx>
        <c:axId val="205100544"/>
        <c:scaling>
          <c:orientation val="minMax"/>
          <c:max val="10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5099008"/>
        <c:crosses val="autoZero"/>
        <c:crossBetween val="between"/>
        <c:majorUnit val="10"/>
        <c:minorUnit val="4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104774</xdr:colOff>
      <xdr:row>50</xdr:row>
      <xdr:rowOff>76199</xdr:rowOff>
    </xdr:from>
    <xdr:to>
      <xdr:col>32</xdr:col>
      <xdr:colOff>247650</xdr:colOff>
      <xdr:row>60</xdr:row>
      <xdr:rowOff>133350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92"/>
  <sheetViews>
    <sheetView tabSelected="1" zoomScale="70" zoomScaleNormal="70" workbookViewId="0">
      <selection activeCell="E56" sqref="E56"/>
    </sheetView>
  </sheetViews>
  <sheetFormatPr defaultRowHeight="15"/>
  <cols>
    <col min="1" max="1" width="9.140625" style="11"/>
    <col min="2" max="2" width="4.42578125" style="11" customWidth="1"/>
    <col min="3" max="3" width="8" style="11" customWidth="1"/>
    <col min="4" max="4" width="12.7109375" style="11" customWidth="1"/>
    <col min="5" max="5" width="16.7109375" style="11" customWidth="1"/>
    <col min="6" max="6" width="5.28515625" style="11" bestFit="1" customWidth="1"/>
    <col min="7" max="7" width="4.85546875" style="11" customWidth="1"/>
    <col min="8" max="31" width="4" style="11" customWidth="1"/>
    <col min="32" max="32" width="4.7109375" style="11" customWidth="1"/>
    <col min="33" max="33" width="4.42578125" style="11" customWidth="1"/>
    <col min="35" max="47" width="5.42578125" customWidth="1"/>
    <col min="48" max="54" width="4.5703125" customWidth="1"/>
    <col min="55" max="59" width="4" customWidth="1"/>
  </cols>
  <sheetData>
    <row r="2" spans="2:59" ht="22.5" customHeight="1"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</row>
    <row r="4" spans="2:59">
      <c r="B4" s="43" t="s">
        <v>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5"/>
    </row>
    <row r="5" spans="2:59">
      <c r="B5" s="46" t="s">
        <v>2</v>
      </c>
      <c r="C5" s="47"/>
      <c r="D5" s="47"/>
      <c r="E5" s="47"/>
      <c r="F5" s="71" t="s">
        <v>33</v>
      </c>
      <c r="G5" s="1">
        <v>1</v>
      </c>
      <c r="H5" s="1">
        <v>2</v>
      </c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>
        <v>10</v>
      </c>
      <c r="Q5" s="1">
        <v>11</v>
      </c>
      <c r="R5" s="1">
        <v>12</v>
      </c>
      <c r="S5" s="1">
        <v>13</v>
      </c>
      <c r="T5" s="1">
        <v>14</v>
      </c>
      <c r="U5" s="1">
        <v>15</v>
      </c>
      <c r="V5" s="1">
        <v>16</v>
      </c>
      <c r="W5" s="1">
        <v>17</v>
      </c>
      <c r="X5" s="1">
        <v>18</v>
      </c>
      <c r="Y5" s="1">
        <v>19</v>
      </c>
      <c r="Z5" s="1">
        <v>20</v>
      </c>
      <c r="AA5" s="1">
        <v>21</v>
      </c>
      <c r="AB5" s="1">
        <v>22</v>
      </c>
      <c r="AC5" s="1">
        <v>23</v>
      </c>
      <c r="AD5" s="1">
        <v>24</v>
      </c>
      <c r="AE5" s="1">
        <v>25</v>
      </c>
      <c r="AF5" s="51" t="s">
        <v>9</v>
      </c>
      <c r="AG5" s="52"/>
    </row>
    <row r="6" spans="2:59">
      <c r="B6" s="48"/>
      <c r="C6" s="49"/>
      <c r="D6" s="49"/>
      <c r="E6" s="49"/>
      <c r="F6" s="71" t="s">
        <v>34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51"/>
      <c r="AG6" s="52"/>
    </row>
    <row r="7" spans="2:59">
      <c r="B7" s="68" t="s">
        <v>35</v>
      </c>
      <c r="C7" s="69"/>
      <c r="D7" s="69"/>
      <c r="E7" s="69"/>
      <c r="F7" s="70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50">
        <f>SUM(G7:AE7)</f>
        <v>0</v>
      </c>
      <c r="AG7" s="55"/>
    </row>
    <row r="8" spans="2:59">
      <c r="B8" s="32"/>
      <c r="C8" s="32"/>
      <c r="D8" s="32"/>
      <c r="E8" s="32"/>
      <c r="F8" s="32"/>
      <c r="G8" s="33">
        <f>G7/2</f>
        <v>0</v>
      </c>
      <c r="H8" s="33">
        <f t="shared" ref="H8:AE8" si="0">H7/2</f>
        <v>0</v>
      </c>
      <c r="I8" s="33">
        <f t="shared" si="0"/>
        <v>0</v>
      </c>
      <c r="J8" s="33">
        <f t="shared" si="0"/>
        <v>0</v>
      </c>
      <c r="K8" s="33">
        <f t="shared" si="0"/>
        <v>0</v>
      </c>
      <c r="L8" s="33">
        <f t="shared" si="0"/>
        <v>0</v>
      </c>
      <c r="M8" s="33">
        <f t="shared" si="0"/>
        <v>0</v>
      </c>
      <c r="N8" s="33">
        <f t="shared" si="0"/>
        <v>0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3">
        <f t="shared" si="0"/>
        <v>0</v>
      </c>
      <c r="S8" s="33">
        <f t="shared" si="0"/>
        <v>0</v>
      </c>
      <c r="T8" s="33">
        <f t="shared" si="0"/>
        <v>0</v>
      </c>
      <c r="U8" s="33">
        <f t="shared" si="0"/>
        <v>0</v>
      </c>
      <c r="V8" s="33">
        <f t="shared" si="0"/>
        <v>0</v>
      </c>
      <c r="W8" s="33">
        <f t="shared" si="0"/>
        <v>0</v>
      </c>
      <c r="X8" s="33">
        <f t="shared" si="0"/>
        <v>0</v>
      </c>
      <c r="Y8" s="33">
        <f t="shared" si="0"/>
        <v>0</v>
      </c>
      <c r="Z8" s="33">
        <f t="shared" si="0"/>
        <v>0</v>
      </c>
      <c r="AA8" s="33">
        <f t="shared" si="0"/>
        <v>0</v>
      </c>
      <c r="AB8" s="33">
        <f t="shared" si="0"/>
        <v>0</v>
      </c>
      <c r="AC8" s="33">
        <f t="shared" si="0"/>
        <v>0</v>
      </c>
      <c r="AD8" s="33">
        <f t="shared" si="0"/>
        <v>0</v>
      </c>
      <c r="AE8" s="33">
        <f t="shared" si="0"/>
        <v>0</v>
      </c>
      <c r="AF8" s="34"/>
      <c r="AG8" s="34"/>
    </row>
    <row r="9" spans="2:59">
      <c r="B9" s="43" t="s">
        <v>7</v>
      </c>
      <c r="C9" s="44"/>
      <c r="D9" s="44"/>
      <c r="E9" s="44"/>
      <c r="F9" s="44"/>
      <c r="G9" s="44" t="s">
        <v>1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56" t="s">
        <v>8</v>
      </c>
      <c r="AG9" s="5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</row>
    <row r="10" spans="2:59" ht="30">
      <c r="B10" s="7" t="s">
        <v>6</v>
      </c>
      <c r="C10" s="8" t="s">
        <v>3</v>
      </c>
      <c r="D10" s="1" t="s">
        <v>4</v>
      </c>
      <c r="E10" s="1" t="s">
        <v>5</v>
      </c>
      <c r="F10" s="71" t="s">
        <v>36</v>
      </c>
      <c r="G10" s="36">
        <v>1</v>
      </c>
      <c r="H10" s="36">
        <v>2</v>
      </c>
      <c r="I10" s="36">
        <v>3</v>
      </c>
      <c r="J10" s="36">
        <v>4</v>
      </c>
      <c r="K10" s="36">
        <v>5</v>
      </c>
      <c r="L10" s="36">
        <v>6</v>
      </c>
      <c r="M10" s="36">
        <v>7</v>
      </c>
      <c r="N10" s="36">
        <v>8</v>
      </c>
      <c r="O10" s="37">
        <v>9</v>
      </c>
      <c r="P10" s="36">
        <v>10</v>
      </c>
      <c r="Q10" s="36">
        <v>11</v>
      </c>
      <c r="R10" s="36">
        <v>12</v>
      </c>
      <c r="S10" s="36">
        <v>13</v>
      </c>
      <c r="T10" s="36">
        <v>14</v>
      </c>
      <c r="U10" s="36">
        <v>15</v>
      </c>
      <c r="V10" s="36">
        <v>16</v>
      </c>
      <c r="W10" s="36">
        <v>17</v>
      </c>
      <c r="X10" s="36">
        <v>18</v>
      </c>
      <c r="Y10" s="36">
        <v>19</v>
      </c>
      <c r="Z10" s="36">
        <v>20</v>
      </c>
      <c r="AA10" s="36">
        <v>21</v>
      </c>
      <c r="AB10" s="36">
        <v>22</v>
      </c>
      <c r="AC10" s="36">
        <v>23</v>
      </c>
      <c r="AD10" s="36">
        <v>24</v>
      </c>
      <c r="AE10" s="36">
        <v>25</v>
      </c>
      <c r="AF10" s="57"/>
      <c r="AG10" s="59"/>
      <c r="AI10" s="39">
        <v>1</v>
      </c>
      <c r="AJ10" s="39">
        <v>2</v>
      </c>
      <c r="AK10" s="39">
        <v>3</v>
      </c>
      <c r="AL10" s="39">
        <v>4</v>
      </c>
      <c r="AM10" s="39">
        <v>5</v>
      </c>
      <c r="AN10" s="39">
        <v>6</v>
      </c>
      <c r="AO10" s="39">
        <v>7</v>
      </c>
      <c r="AP10" s="39">
        <v>8</v>
      </c>
      <c r="AQ10" s="40">
        <v>9</v>
      </c>
      <c r="AR10" s="39">
        <v>10</v>
      </c>
      <c r="AS10" s="39">
        <v>11</v>
      </c>
      <c r="AT10" s="39">
        <v>12</v>
      </c>
      <c r="AU10" s="39">
        <v>13</v>
      </c>
      <c r="AV10" s="39">
        <v>14</v>
      </c>
      <c r="AW10" s="39">
        <v>15</v>
      </c>
      <c r="AX10" s="39">
        <v>16</v>
      </c>
      <c r="AY10" s="39">
        <v>17</v>
      </c>
      <c r="AZ10" s="39">
        <v>18</v>
      </c>
      <c r="BA10" s="39">
        <v>19</v>
      </c>
      <c r="BB10" s="39">
        <v>20</v>
      </c>
      <c r="BC10" s="39">
        <v>21</v>
      </c>
      <c r="BD10" s="39">
        <v>22</v>
      </c>
      <c r="BE10" s="39">
        <v>23</v>
      </c>
      <c r="BF10" s="39">
        <v>24</v>
      </c>
      <c r="BG10" s="39">
        <v>25</v>
      </c>
    </row>
    <row r="11" spans="2:59">
      <c r="B11" s="9">
        <v>1</v>
      </c>
      <c r="C11" s="12"/>
      <c r="D11" s="12"/>
      <c r="E11" s="12"/>
      <c r="F11" s="12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1" t="str">
        <f>IF(G11&lt;&gt;"",SUM(G11:AE11),"")</f>
        <v/>
      </c>
      <c r="AG11" s="14"/>
      <c r="AI11" s="41" t="str">
        <f>IF(G11="","",(IF($F11="A",G11,(HLOOKUP(AI$10,$G$6:$AE$48,6,0)))))</f>
        <v/>
      </c>
      <c r="AJ11" s="41" t="str">
        <f t="shared" ref="AJ11:BG11" si="1">IF(H11="","",(IF($F11="A",H11,(HLOOKUP(AJ$10,$G$6:$AE$48,6,0)))))</f>
        <v/>
      </c>
      <c r="AK11" s="41" t="str">
        <f t="shared" si="1"/>
        <v/>
      </c>
      <c r="AL11" s="41" t="str">
        <f t="shared" si="1"/>
        <v/>
      </c>
      <c r="AM11" s="41" t="str">
        <f t="shared" si="1"/>
        <v/>
      </c>
      <c r="AN11" s="41" t="str">
        <f t="shared" si="1"/>
        <v/>
      </c>
      <c r="AO11" s="41" t="str">
        <f t="shared" si="1"/>
        <v/>
      </c>
      <c r="AP11" s="41" t="str">
        <f t="shared" si="1"/>
        <v/>
      </c>
      <c r="AQ11" s="41" t="str">
        <f t="shared" si="1"/>
        <v/>
      </c>
      <c r="AR11" s="41" t="str">
        <f t="shared" si="1"/>
        <v/>
      </c>
      <c r="AS11" s="41" t="str">
        <f t="shared" si="1"/>
        <v/>
      </c>
      <c r="AT11" s="41" t="str">
        <f t="shared" si="1"/>
        <v/>
      </c>
      <c r="AU11" s="41" t="str">
        <f t="shared" si="1"/>
        <v/>
      </c>
      <c r="AV11" s="41" t="str">
        <f t="shared" si="1"/>
        <v/>
      </c>
      <c r="AW11" s="41" t="str">
        <f t="shared" si="1"/>
        <v/>
      </c>
      <c r="AX11" s="41" t="str">
        <f t="shared" si="1"/>
        <v/>
      </c>
      <c r="AY11" s="41" t="str">
        <f t="shared" si="1"/>
        <v/>
      </c>
      <c r="AZ11" s="41" t="str">
        <f t="shared" si="1"/>
        <v/>
      </c>
      <c r="BA11" s="41" t="str">
        <f t="shared" si="1"/>
        <v/>
      </c>
      <c r="BB11" s="41" t="str">
        <f t="shared" si="1"/>
        <v/>
      </c>
      <c r="BC11" s="41" t="str">
        <f t="shared" si="1"/>
        <v/>
      </c>
      <c r="BD11" s="41" t="str">
        <f t="shared" si="1"/>
        <v/>
      </c>
      <c r="BE11" s="41" t="str">
        <f t="shared" si="1"/>
        <v/>
      </c>
      <c r="BF11" s="41" t="str">
        <f t="shared" si="1"/>
        <v/>
      </c>
      <c r="BG11" s="41" t="str">
        <f t="shared" si="1"/>
        <v/>
      </c>
    </row>
    <row r="12" spans="2:59">
      <c r="B12" s="9">
        <v>2</v>
      </c>
      <c r="C12" s="12"/>
      <c r="D12" s="12"/>
      <c r="E12" s="12"/>
      <c r="F12" s="12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5"/>
      <c r="AB12" s="12"/>
      <c r="AC12" s="12"/>
      <c r="AD12" s="12"/>
      <c r="AE12" s="12"/>
      <c r="AF12" s="1" t="str">
        <f t="shared" ref="AF12:AF48" si="2">IF(G12&lt;&gt;"",SUM(G12:AE12),"")</f>
        <v/>
      </c>
      <c r="AG12" s="14"/>
      <c r="AI12" s="41" t="str">
        <f>IF(G12="","",(IF($F12="A",G12,(HLOOKUP(AI$10,$G$6:$AE$48,7,0)))))</f>
        <v/>
      </c>
      <c r="AJ12" s="41" t="str">
        <f t="shared" ref="AJ12:BG12" si="3">IF(H12="","",(IF($F12="A",H12,(HLOOKUP(AJ$10,$G$6:$AE$48,7,0)))))</f>
        <v/>
      </c>
      <c r="AK12" s="41" t="str">
        <f t="shared" si="3"/>
        <v/>
      </c>
      <c r="AL12" s="41" t="str">
        <f t="shared" si="3"/>
        <v/>
      </c>
      <c r="AM12" s="41" t="str">
        <f t="shared" si="3"/>
        <v/>
      </c>
      <c r="AN12" s="41" t="str">
        <f t="shared" si="3"/>
        <v/>
      </c>
      <c r="AO12" s="41" t="str">
        <f t="shared" si="3"/>
        <v/>
      </c>
      <c r="AP12" s="41" t="str">
        <f t="shared" si="3"/>
        <v/>
      </c>
      <c r="AQ12" s="41" t="str">
        <f t="shared" si="3"/>
        <v/>
      </c>
      <c r="AR12" s="41" t="str">
        <f t="shared" si="3"/>
        <v/>
      </c>
      <c r="AS12" s="41" t="str">
        <f t="shared" si="3"/>
        <v/>
      </c>
      <c r="AT12" s="41" t="str">
        <f t="shared" si="3"/>
        <v/>
      </c>
      <c r="AU12" s="41" t="str">
        <f t="shared" si="3"/>
        <v/>
      </c>
      <c r="AV12" s="41" t="str">
        <f t="shared" si="3"/>
        <v/>
      </c>
      <c r="AW12" s="41" t="str">
        <f t="shared" si="3"/>
        <v/>
      </c>
      <c r="AX12" s="41" t="str">
        <f t="shared" si="3"/>
        <v/>
      </c>
      <c r="AY12" s="41" t="str">
        <f t="shared" si="3"/>
        <v/>
      </c>
      <c r="AZ12" s="41" t="str">
        <f t="shared" si="3"/>
        <v/>
      </c>
      <c r="BA12" s="41" t="str">
        <f t="shared" si="3"/>
        <v/>
      </c>
      <c r="BB12" s="41" t="str">
        <f t="shared" si="3"/>
        <v/>
      </c>
      <c r="BC12" s="41" t="str">
        <f t="shared" si="3"/>
        <v/>
      </c>
      <c r="BD12" s="41" t="str">
        <f t="shared" si="3"/>
        <v/>
      </c>
      <c r="BE12" s="41" t="str">
        <f t="shared" si="3"/>
        <v/>
      </c>
      <c r="BF12" s="41" t="str">
        <f t="shared" si="3"/>
        <v/>
      </c>
      <c r="BG12" s="41" t="str">
        <f t="shared" si="3"/>
        <v/>
      </c>
    </row>
    <row r="13" spans="2:59">
      <c r="B13" s="9">
        <v>3</v>
      </c>
      <c r="C13" s="12"/>
      <c r="D13" s="12"/>
      <c r="E13" s="12"/>
      <c r="F13" s="12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" t="str">
        <f t="shared" si="2"/>
        <v/>
      </c>
      <c r="AG13" s="14"/>
      <c r="AI13" s="41" t="str">
        <f>IF(G13="","",(IF($F13="A",G13,(HLOOKUP(AI$10,$G$6:$AE$48,8,0)))))</f>
        <v/>
      </c>
      <c r="AJ13" s="41" t="str">
        <f t="shared" ref="AJ13:BG13" si="4">IF(H13="","",(IF($F13="A",H13,(HLOOKUP(AJ$10,$G$6:$AE$48,8,0)))))</f>
        <v/>
      </c>
      <c r="AK13" s="41" t="str">
        <f t="shared" si="4"/>
        <v/>
      </c>
      <c r="AL13" s="41" t="str">
        <f t="shared" si="4"/>
        <v/>
      </c>
      <c r="AM13" s="41" t="str">
        <f t="shared" si="4"/>
        <v/>
      </c>
      <c r="AN13" s="41" t="str">
        <f t="shared" si="4"/>
        <v/>
      </c>
      <c r="AO13" s="41" t="str">
        <f t="shared" si="4"/>
        <v/>
      </c>
      <c r="AP13" s="41" t="str">
        <f t="shared" si="4"/>
        <v/>
      </c>
      <c r="AQ13" s="41" t="str">
        <f t="shared" si="4"/>
        <v/>
      </c>
      <c r="AR13" s="41" t="str">
        <f t="shared" si="4"/>
        <v/>
      </c>
      <c r="AS13" s="41" t="str">
        <f t="shared" si="4"/>
        <v/>
      </c>
      <c r="AT13" s="41" t="str">
        <f t="shared" si="4"/>
        <v/>
      </c>
      <c r="AU13" s="41" t="str">
        <f t="shared" si="4"/>
        <v/>
      </c>
      <c r="AV13" s="41" t="str">
        <f t="shared" si="4"/>
        <v/>
      </c>
      <c r="AW13" s="41" t="str">
        <f t="shared" si="4"/>
        <v/>
      </c>
      <c r="AX13" s="41" t="str">
        <f t="shared" si="4"/>
        <v/>
      </c>
      <c r="AY13" s="41" t="str">
        <f t="shared" si="4"/>
        <v/>
      </c>
      <c r="AZ13" s="41" t="str">
        <f t="shared" si="4"/>
        <v/>
      </c>
      <c r="BA13" s="41" t="str">
        <f t="shared" si="4"/>
        <v/>
      </c>
      <c r="BB13" s="41" t="str">
        <f t="shared" si="4"/>
        <v/>
      </c>
      <c r="BC13" s="41" t="str">
        <f t="shared" si="4"/>
        <v/>
      </c>
      <c r="BD13" s="41" t="str">
        <f t="shared" si="4"/>
        <v/>
      </c>
      <c r="BE13" s="41" t="str">
        <f t="shared" si="4"/>
        <v/>
      </c>
      <c r="BF13" s="41" t="str">
        <f t="shared" si="4"/>
        <v/>
      </c>
      <c r="BG13" s="41" t="str">
        <f t="shared" si="4"/>
        <v/>
      </c>
    </row>
    <row r="14" spans="2:59">
      <c r="B14" s="9">
        <v>4</v>
      </c>
      <c r="C14" s="12"/>
      <c r="D14" s="12"/>
      <c r="E14" s="12"/>
      <c r="F14" s="12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" t="str">
        <f t="shared" si="2"/>
        <v/>
      </c>
      <c r="AG14" s="14"/>
      <c r="AI14" s="41" t="str">
        <f>IF(G14="","",(IF($F14="A",G14,(HLOOKUP(AI$10,$G$6:$AE$48,9,0)))))</f>
        <v/>
      </c>
      <c r="AJ14" s="41" t="str">
        <f t="shared" ref="AJ14:BG14" si="5">IF(H14="","",(IF($F14="A",H14,(HLOOKUP(AJ$10,$G$6:$AE$48,9,0)))))</f>
        <v/>
      </c>
      <c r="AK14" s="41" t="str">
        <f t="shared" si="5"/>
        <v/>
      </c>
      <c r="AL14" s="41" t="str">
        <f t="shared" si="5"/>
        <v/>
      </c>
      <c r="AM14" s="41" t="str">
        <f t="shared" si="5"/>
        <v/>
      </c>
      <c r="AN14" s="41" t="str">
        <f t="shared" si="5"/>
        <v/>
      </c>
      <c r="AO14" s="41" t="str">
        <f t="shared" si="5"/>
        <v/>
      </c>
      <c r="AP14" s="41" t="str">
        <f t="shared" si="5"/>
        <v/>
      </c>
      <c r="AQ14" s="41" t="str">
        <f t="shared" si="5"/>
        <v/>
      </c>
      <c r="AR14" s="41" t="str">
        <f t="shared" si="5"/>
        <v/>
      </c>
      <c r="AS14" s="41" t="str">
        <f t="shared" si="5"/>
        <v/>
      </c>
      <c r="AT14" s="41" t="str">
        <f t="shared" si="5"/>
        <v/>
      </c>
      <c r="AU14" s="41" t="str">
        <f t="shared" si="5"/>
        <v/>
      </c>
      <c r="AV14" s="41" t="str">
        <f t="shared" si="5"/>
        <v/>
      </c>
      <c r="AW14" s="41" t="str">
        <f t="shared" si="5"/>
        <v/>
      </c>
      <c r="AX14" s="41" t="str">
        <f t="shared" si="5"/>
        <v/>
      </c>
      <c r="AY14" s="41" t="str">
        <f t="shared" si="5"/>
        <v/>
      </c>
      <c r="AZ14" s="41" t="str">
        <f t="shared" si="5"/>
        <v/>
      </c>
      <c r="BA14" s="41" t="str">
        <f t="shared" si="5"/>
        <v/>
      </c>
      <c r="BB14" s="41" t="str">
        <f t="shared" si="5"/>
        <v/>
      </c>
      <c r="BC14" s="41" t="str">
        <f t="shared" si="5"/>
        <v/>
      </c>
      <c r="BD14" s="41" t="str">
        <f t="shared" si="5"/>
        <v/>
      </c>
      <c r="BE14" s="41" t="str">
        <f t="shared" si="5"/>
        <v/>
      </c>
      <c r="BF14" s="41" t="str">
        <f t="shared" si="5"/>
        <v/>
      </c>
      <c r="BG14" s="41" t="str">
        <f t="shared" si="5"/>
        <v/>
      </c>
    </row>
    <row r="15" spans="2:59">
      <c r="B15" s="9">
        <v>5</v>
      </c>
      <c r="C15" s="12"/>
      <c r="D15" s="12"/>
      <c r="E15" s="12"/>
      <c r="F15" s="12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" t="str">
        <f t="shared" si="2"/>
        <v/>
      </c>
      <c r="AG15" s="14"/>
      <c r="AI15" s="41" t="str">
        <f>IF(G15="","",(IF($F15="A",G15,(HLOOKUP(AI$10,$G$6:$AE$48,10,0)))))</f>
        <v/>
      </c>
      <c r="AJ15" s="41" t="str">
        <f t="shared" ref="AJ15:BG15" si="6">IF(H15="","",(IF($F15="A",H15,(HLOOKUP(AJ$10,$G$6:$AE$48,10,0)))))</f>
        <v/>
      </c>
      <c r="AK15" s="41" t="str">
        <f t="shared" si="6"/>
        <v/>
      </c>
      <c r="AL15" s="41" t="str">
        <f t="shared" si="6"/>
        <v/>
      </c>
      <c r="AM15" s="41" t="str">
        <f t="shared" si="6"/>
        <v/>
      </c>
      <c r="AN15" s="41" t="str">
        <f t="shared" si="6"/>
        <v/>
      </c>
      <c r="AO15" s="41" t="str">
        <f t="shared" si="6"/>
        <v/>
      </c>
      <c r="AP15" s="41" t="str">
        <f t="shared" si="6"/>
        <v/>
      </c>
      <c r="AQ15" s="41" t="str">
        <f t="shared" si="6"/>
        <v/>
      </c>
      <c r="AR15" s="41" t="str">
        <f t="shared" si="6"/>
        <v/>
      </c>
      <c r="AS15" s="41" t="str">
        <f t="shared" si="6"/>
        <v/>
      </c>
      <c r="AT15" s="41" t="str">
        <f t="shared" si="6"/>
        <v/>
      </c>
      <c r="AU15" s="41" t="str">
        <f t="shared" si="6"/>
        <v/>
      </c>
      <c r="AV15" s="41" t="str">
        <f t="shared" si="6"/>
        <v/>
      </c>
      <c r="AW15" s="41" t="str">
        <f t="shared" si="6"/>
        <v/>
      </c>
      <c r="AX15" s="41" t="str">
        <f t="shared" si="6"/>
        <v/>
      </c>
      <c r="AY15" s="41" t="str">
        <f t="shared" si="6"/>
        <v/>
      </c>
      <c r="AZ15" s="41" t="str">
        <f t="shared" si="6"/>
        <v/>
      </c>
      <c r="BA15" s="41" t="str">
        <f t="shared" si="6"/>
        <v/>
      </c>
      <c r="BB15" s="41" t="str">
        <f t="shared" si="6"/>
        <v/>
      </c>
      <c r="BC15" s="41" t="str">
        <f t="shared" si="6"/>
        <v/>
      </c>
      <c r="BD15" s="41" t="str">
        <f t="shared" si="6"/>
        <v/>
      </c>
      <c r="BE15" s="41" t="str">
        <f t="shared" si="6"/>
        <v/>
      </c>
      <c r="BF15" s="41" t="str">
        <f t="shared" si="6"/>
        <v/>
      </c>
      <c r="BG15" s="41" t="str">
        <f t="shared" si="6"/>
        <v/>
      </c>
    </row>
    <row r="16" spans="2:59">
      <c r="B16" s="9">
        <v>6</v>
      </c>
      <c r="C16" s="12"/>
      <c r="D16" s="12"/>
      <c r="E16" s="12"/>
      <c r="F16" s="12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" t="str">
        <f t="shared" si="2"/>
        <v/>
      </c>
      <c r="AG16" s="14"/>
      <c r="AI16" s="41" t="str">
        <f>IF(G16="","",(IF($F16="A",G16,(HLOOKUP(AI$10,$G$6:$AE$48,11,0)))))</f>
        <v/>
      </c>
      <c r="AJ16" s="41" t="str">
        <f t="shared" ref="AJ16:BG16" si="7">IF(H16="","",(IF($F16="A",H16,(HLOOKUP(AJ$10,$G$6:$AE$48,11,0)))))</f>
        <v/>
      </c>
      <c r="AK16" s="41" t="str">
        <f t="shared" si="7"/>
        <v/>
      </c>
      <c r="AL16" s="41" t="str">
        <f t="shared" si="7"/>
        <v/>
      </c>
      <c r="AM16" s="41" t="str">
        <f t="shared" si="7"/>
        <v/>
      </c>
      <c r="AN16" s="41" t="str">
        <f t="shared" si="7"/>
        <v/>
      </c>
      <c r="AO16" s="41" t="str">
        <f t="shared" si="7"/>
        <v/>
      </c>
      <c r="AP16" s="41" t="str">
        <f t="shared" si="7"/>
        <v/>
      </c>
      <c r="AQ16" s="41" t="str">
        <f t="shared" si="7"/>
        <v/>
      </c>
      <c r="AR16" s="41" t="str">
        <f t="shared" si="7"/>
        <v/>
      </c>
      <c r="AS16" s="41" t="str">
        <f t="shared" si="7"/>
        <v/>
      </c>
      <c r="AT16" s="41" t="str">
        <f t="shared" si="7"/>
        <v/>
      </c>
      <c r="AU16" s="41" t="str">
        <f t="shared" si="7"/>
        <v/>
      </c>
      <c r="AV16" s="41" t="str">
        <f t="shared" si="7"/>
        <v/>
      </c>
      <c r="AW16" s="41" t="str">
        <f t="shared" si="7"/>
        <v/>
      </c>
      <c r="AX16" s="41" t="str">
        <f t="shared" si="7"/>
        <v/>
      </c>
      <c r="AY16" s="41" t="str">
        <f t="shared" si="7"/>
        <v/>
      </c>
      <c r="AZ16" s="41" t="str">
        <f t="shared" si="7"/>
        <v/>
      </c>
      <c r="BA16" s="41" t="str">
        <f t="shared" si="7"/>
        <v/>
      </c>
      <c r="BB16" s="41" t="str">
        <f t="shared" si="7"/>
        <v/>
      </c>
      <c r="BC16" s="41" t="str">
        <f t="shared" si="7"/>
        <v/>
      </c>
      <c r="BD16" s="41" t="str">
        <f t="shared" si="7"/>
        <v/>
      </c>
      <c r="BE16" s="41" t="str">
        <f t="shared" si="7"/>
        <v/>
      </c>
      <c r="BF16" s="41" t="str">
        <f t="shared" si="7"/>
        <v/>
      </c>
      <c r="BG16" s="41" t="str">
        <f t="shared" si="7"/>
        <v/>
      </c>
    </row>
    <row r="17" spans="2:59">
      <c r="B17" s="9">
        <v>7</v>
      </c>
      <c r="C17" s="12"/>
      <c r="D17" s="12"/>
      <c r="E17" s="12"/>
      <c r="F17" s="12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" t="str">
        <f t="shared" si="2"/>
        <v/>
      </c>
      <c r="AG17" s="14"/>
      <c r="AI17" s="41" t="str">
        <f>IF(G17="","",(IF($F17="A",G17,(HLOOKUP(AI$10,$G$6:$AE$48,12,0)))))</f>
        <v/>
      </c>
      <c r="AJ17" s="41" t="str">
        <f t="shared" ref="AJ17:BG17" si="8">IF(H17="","",(IF($F17="A",H17,(HLOOKUP(AJ$10,$G$6:$AE$48,12,0)))))</f>
        <v/>
      </c>
      <c r="AK17" s="41" t="str">
        <f t="shared" si="8"/>
        <v/>
      </c>
      <c r="AL17" s="41" t="str">
        <f t="shared" si="8"/>
        <v/>
      </c>
      <c r="AM17" s="41" t="str">
        <f t="shared" si="8"/>
        <v/>
      </c>
      <c r="AN17" s="41" t="str">
        <f t="shared" si="8"/>
        <v/>
      </c>
      <c r="AO17" s="41" t="str">
        <f t="shared" si="8"/>
        <v/>
      </c>
      <c r="AP17" s="41" t="str">
        <f t="shared" si="8"/>
        <v/>
      </c>
      <c r="AQ17" s="41" t="str">
        <f t="shared" si="8"/>
        <v/>
      </c>
      <c r="AR17" s="41" t="str">
        <f t="shared" si="8"/>
        <v/>
      </c>
      <c r="AS17" s="41" t="str">
        <f t="shared" si="8"/>
        <v/>
      </c>
      <c r="AT17" s="41" t="str">
        <f t="shared" si="8"/>
        <v/>
      </c>
      <c r="AU17" s="41" t="str">
        <f t="shared" si="8"/>
        <v/>
      </c>
      <c r="AV17" s="41" t="str">
        <f t="shared" si="8"/>
        <v/>
      </c>
      <c r="AW17" s="41" t="str">
        <f t="shared" si="8"/>
        <v/>
      </c>
      <c r="AX17" s="41" t="str">
        <f t="shared" si="8"/>
        <v/>
      </c>
      <c r="AY17" s="41" t="str">
        <f t="shared" si="8"/>
        <v/>
      </c>
      <c r="AZ17" s="41" t="str">
        <f t="shared" si="8"/>
        <v/>
      </c>
      <c r="BA17" s="41" t="str">
        <f t="shared" si="8"/>
        <v/>
      </c>
      <c r="BB17" s="41" t="str">
        <f t="shared" si="8"/>
        <v/>
      </c>
      <c r="BC17" s="41" t="str">
        <f t="shared" si="8"/>
        <v/>
      </c>
      <c r="BD17" s="41" t="str">
        <f t="shared" si="8"/>
        <v/>
      </c>
      <c r="BE17" s="41" t="str">
        <f t="shared" si="8"/>
        <v/>
      </c>
      <c r="BF17" s="41" t="str">
        <f t="shared" si="8"/>
        <v/>
      </c>
      <c r="BG17" s="41" t="str">
        <f t="shared" si="8"/>
        <v/>
      </c>
    </row>
    <row r="18" spans="2:59">
      <c r="B18" s="9">
        <v>8</v>
      </c>
      <c r="C18" s="12"/>
      <c r="D18" s="12"/>
      <c r="E18" s="12"/>
      <c r="F18" s="12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" t="str">
        <f t="shared" si="2"/>
        <v/>
      </c>
      <c r="AG18" s="14"/>
      <c r="AI18" s="41" t="str">
        <f>IF(G18="","",(IF($F18="A",G18,(HLOOKUP(AI$10,$G$6:$AE$48,13,0)))))</f>
        <v/>
      </c>
      <c r="AJ18" s="41" t="str">
        <f t="shared" ref="AJ18:BG18" si="9">IF(H18="","",(IF($F18="A",H18,(HLOOKUP(AJ$10,$G$6:$AE$48,13,0)))))</f>
        <v/>
      </c>
      <c r="AK18" s="41" t="str">
        <f t="shared" si="9"/>
        <v/>
      </c>
      <c r="AL18" s="41" t="str">
        <f t="shared" si="9"/>
        <v/>
      </c>
      <c r="AM18" s="41" t="str">
        <f t="shared" si="9"/>
        <v/>
      </c>
      <c r="AN18" s="41" t="str">
        <f t="shared" si="9"/>
        <v/>
      </c>
      <c r="AO18" s="41" t="str">
        <f t="shared" si="9"/>
        <v/>
      </c>
      <c r="AP18" s="41" t="str">
        <f t="shared" si="9"/>
        <v/>
      </c>
      <c r="AQ18" s="41" t="str">
        <f t="shared" si="9"/>
        <v/>
      </c>
      <c r="AR18" s="41" t="str">
        <f t="shared" si="9"/>
        <v/>
      </c>
      <c r="AS18" s="41" t="str">
        <f t="shared" si="9"/>
        <v/>
      </c>
      <c r="AT18" s="41" t="str">
        <f t="shared" si="9"/>
        <v/>
      </c>
      <c r="AU18" s="41" t="str">
        <f t="shared" si="9"/>
        <v/>
      </c>
      <c r="AV18" s="41" t="str">
        <f t="shared" si="9"/>
        <v/>
      </c>
      <c r="AW18" s="41" t="str">
        <f t="shared" si="9"/>
        <v/>
      </c>
      <c r="AX18" s="41" t="str">
        <f t="shared" si="9"/>
        <v/>
      </c>
      <c r="AY18" s="41" t="str">
        <f t="shared" si="9"/>
        <v/>
      </c>
      <c r="AZ18" s="41" t="str">
        <f t="shared" si="9"/>
        <v/>
      </c>
      <c r="BA18" s="41" t="str">
        <f t="shared" si="9"/>
        <v/>
      </c>
      <c r="BB18" s="41" t="str">
        <f t="shared" si="9"/>
        <v/>
      </c>
      <c r="BC18" s="41" t="str">
        <f t="shared" si="9"/>
        <v/>
      </c>
      <c r="BD18" s="41" t="str">
        <f t="shared" si="9"/>
        <v/>
      </c>
      <c r="BE18" s="41" t="str">
        <f t="shared" si="9"/>
        <v/>
      </c>
      <c r="BF18" s="41" t="str">
        <f t="shared" si="9"/>
        <v/>
      </c>
      <c r="BG18" s="41" t="str">
        <f t="shared" si="9"/>
        <v/>
      </c>
    </row>
    <row r="19" spans="2:59">
      <c r="B19" s="9">
        <v>9</v>
      </c>
      <c r="C19" s="12"/>
      <c r="D19" s="12"/>
      <c r="E19" s="12"/>
      <c r="F19" s="12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" t="str">
        <f t="shared" si="2"/>
        <v/>
      </c>
      <c r="AG19" s="14"/>
      <c r="AI19" s="41" t="str">
        <f>IF(G19="","",(IF($F19="A",G19,(HLOOKUP(AI$10,$G$6:$AE$48,14,0)))))</f>
        <v/>
      </c>
      <c r="AJ19" s="41" t="str">
        <f t="shared" ref="AJ19:BG19" si="10">IF(H19="","",(IF($F19="A",H19,(HLOOKUP(AJ$10,$G$6:$AE$48,14,0)))))</f>
        <v/>
      </c>
      <c r="AK19" s="41" t="str">
        <f t="shared" si="10"/>
        <v/>
      </c>
      <c r="AL19" s="41" t="str">
        <f t="shared" si="10"/>
        <v/>
      </c>
      <c r="AM19" s="41" t="str">
        <f t="shared" si="10"/>
        <v/>
      </c>
      <c r="AN19" s="41" t="str">
        <f t="shared" si="10"/>
        <v/>
      </c>
      <c r="AO19" s="41" t="str">
        <f t="shared" si="10"/>
        <v/>
      </c>
      <c r="AP19" s="41" t="str">
        <f t="shared" si="10"/>
        <v/>
      </c>
      <c r="AQ19" s="41" t="str">
        <f t="shared" si="10"/>
        <v/>
      </c>
      <c r="AR19" s="41" t="str">
        <f t="shared" si="10"/>
        <v/>
      </c>
      <c r="AS19" s="41" t="str">
        <f t="shared" si="10"/>
        <v/>
      </c>
      <c r="AT19" s="41" t="str">
        <f t="shared" si="10"/>
        <v/>
      </c>
      <c r="AU19" s="41" t="str">
        <f t="shared" si="10"/>
        <v/>
      </c>
      <c r="AV19" s="41" t="str">
        <f t="shared" si="10"/>
        <v/>
      </c>
      <c r="AW19" s="41" t="str">
        <f t="shared" si="10"/>
        <v/>
      </c>
      <c r="AX19" s="41" t="str">
        <f t="shared" si="10"/>
        <v/>
      </c>
      <c r="AY19" s="41" t="str">
        <f t="shared" si="10"/>
        <v/>
      </c>
      <c r="AZ19" s="41" t="str">
        <f t="shared" si="10"/>
        <v/>
      </c>
      <c r="BA19" s="41" t="str">
        <f t="shared" si="10"/>
        <v/>
      </c>
      <c r="BB19" s="41" t="str">
        <f t="shared" si="10"/>
        <v/>
      </c>
      <c r="BC19" s="41" t="str">
        <f t="shared" si="10"/>
        <v/>
      </c>
      <c r="BD19" s="41" t="str">
        <f t="shared" si="10"/>
        <v/>
      </c>
      <c r="BE19" s="41" t="str">
        <f t="shared" si="10"/>
        <v/>
      </c>
      <c r="BF19" s="41" t="str">
        <f t="shared" si="10"/>
        <v/>
      </c>
      <c r="BG19" s="41" t="str">
        <f t="shared" si="10"/>
        <v/>
      </c>
    </row>
    <row r="20" spans="2:59">
      <c r="B20" s="9">
        <v>10</v>
      </c>
      <c r="C20" s="12"/>
      <c r="D20" s="12"/>
      <c r="E20" s="12"/>
      <c r="F20" s="12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" t="str">
        <f t="shared" si="2"/>
        <v/>
      </c>
      <c r="AG20" s="14"/>
      <c r="AI20" s="41" t="str">
        <f>IF(G20="","",(IF($F20="A",G20,(HLOOKUP(AI$10,$G$6:$AE$48,15,0)))))</f>
        <v/>
      </c>
      <c r="AJ20" s="41" t="str">
        <f t="shared" ref="AJ20:BG20" si="11">IF(H20="","",(IF($F20="A",H20,(HLOOKUP(AJ$10,$G$6:$AE$48,15,0)))))</f>
        <v/>
      </c>
      <c r="AK20" s="41" t="str">
        <f t="shared" si="11"/>
        <v/>
      </c>
      <c r="AL20" s="41" t="str">
        <f t="shared" si="11"/>
        <v/>
      </c>
      <c r="AM20" s="41" t="str">
        <f t="shared" si="11"/>
        <v/>
      </c>
      <c r="AN20" s="41" t="str">
        <f t="shared" si="11"/>
        <v/>
      </c>
      <c r="AO20" s="41" t="str">
        <f t="shared" si="11"/>
        <v/>
      </c>
      <c r="AP20" s="41" t="str">
        <f t="shared" si="11"/>
        <v/>
      </c>
      <c r="AQ20" s="41" t="str">
        <f t="shared" si="11"/>
        <v/>
      </c>
      <c r="AR20" s="41" t="str">
        <f t="shared" si="11"/>
        <v/>
      </c>
      <c r="AS20" s="41" t="str">
        <f t="shared" si="11"/>
        <v/>
      </c>
      <c r="AT20" s="41" t="str">
        <f t="shared" si="11"/>
        <v/>
      </c>
      <c r="AU20" s="41" t="str">
        <f t="shared" si="11"/>
        <v/>
      </c>
      <c r="AV20" s="41" t="str">
        <f t="shared" si="11"/>
        <v/>
      </c>
      <c r="AW20" s="41" t="str">
        <f t="shared" si="11"/>
        <v/>
      </c>
      <c r="AX20" s="41" t="str">
        <f t="shared" si="11"/>
        <v/>
      </c>
      <c r="AY20" s="41" t="str">
        <f t="shared" si="11"/>
        <v/>
      </c>
      <c r="AZ20" s="41" t="str">
        <f t="shared" si="11"/>
        <v/>
      </c>
      <c r="BA20" s="41" t="str">
        <f t="shared" si="11"/>
        <v/>
      </c>
      <c r="BB20" s="41" t="str">
        <f t="shared" si="11"/>
        <v/>
      </c>
      <c r="BC20" s="41" t="str">
        <f t="shared" si="11"/>
        <v/>
      </c>
      <c r="BD20" s="41" t="str">
        <f t="shared" si="11"/>
        <v/>
      </c>
      <c r="BE20" s="41" t="str">
        <f t="shared" si="11"/>
        <v/>
      </c>
      <c r="BF20" s="41" t="str">
        <f t="shared" si="11"/>
        <v/>
      </c>
      <c r="BG20" s="41" t="str">
        <f t="shared" si="11"/>
        <v/>
      </c>
    </row>
    <row r="21" spans="2:59">
      <c r="B21" s="9">
        <v>11</v>
      </c>
      <c r="C21" s="12"/>
      <c r="D21" s="12"/>
      <c r="E21" s="12"/>
      <c r="F21" s="12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" t="str">
        <f t="shared" si="2"/>
        <v/>
      </c>
      <c r="AG21" s="14"/>
      <c r="AI21" s="41" t="str">
        <f>IF(G21="","",(IF($F21="A",G21,(HLOOKUP(AI$10,$G$6:$AE$48,16,0)))))</f>
        <v/>
      </c>
      <c r="AJ21" s="41" t="str">
        <f t="shared" ref="AJ21:BG21" si="12">IF(H21="","",(IF($F21="A",H21,(HLOOKUP(AJ$10,$G$6:$AE$48,16,0)))))</f>
        <v/>
      </c>
      <c r="AK21" s="41" t="str">
        <f t="shared" si="12"/>
        <v/>
      </c>
      <c r="AL21" s="41" t="str">
        <f t="shared" si="12"/>
        <v/>
      </c>
      <c r="AM21" s="41" t="str">
        <f t="shared" si="12"/>
        <v/>
      </c>
      <c r="AN21" s="41" t="str">
        <f t="shared" si="12"/>
        <v/>
      </c>
      <c r="AO21" s="41" t="str">
        <f t="shared" si="12"/>
        <v/>
      </c>
      <c r="AP21" s="41" t="str">
        <f t="shared" si="12"/>
        <v/>
      </c>
      <c r="AQ21" s="41" t="str">
        <f t="shared" si="12"/>
        <v/>
      </c>
      <c r="AR21" s="41" t="str">
        <f t="shared" si="12"/>
        <v/>
      </c>
      <c r="AS21" s="41" t="str">
        <f t="shared" si="12"/>
        <v/>
      </c>
      <c r="AT21" s="41" t="str">
        <f t="shared" si="12"/>
        <v/>
      </c>
      <c r="AU21" s="41" t="str">
        <f t="shared" si="12"/>
        <v/>
      </c>
      <c r="AV21" s="41" t="str">
        <f t="shared" si="12"/>
        <v/>
      </c>
      <c r="AW21" s="41" t="str">
        <f t="shared" si="12"/>
        <v/>
      </c>
      <c r="AX21" s="41" t="str">
        <f t="shared" si="12"/>
        <v/>
      </c>
      <c r="AY21" s="41" t="str">
        <f t="shared" si="12"/>
        <v/>
      </c>
      <c r="AZ21" s="41" t="str">
        <f t="shared" si="12"/>
        <v/>
      </c>
      <c r="BA21" s="41" t="str">
        <f t="shared" si="12"/>
        <v/>
      </c>
      <c r="BB21" s="41" t="str">
        <f t="shared" si="12"/>
        <v/>
      </c>
      <c r="BC21" s="41" t="str">
        <f t="shared" si="12"/>
        <v/>
      </c>
      <c r="BD21" s="41" t="str">
        <f t="shared" si="12"/>
        <v/>
      </c>
      <c r="BE21" s="41" t="str">
        <f t="shared" si="12"/>
        <v/>
      </c>
      <c r="BF21" s="41" t="str">
        <f t="shared" si="12"/>
        <v/>
      </c>
      <c r="BG21" s="41" t="str">
        <f t="shared" si="12"/>
        <v/>
      </c>
    </row>
    <row r="22" spans="2:59">
      <c r="B22" s="9">
        <v>12</v>
      </c>
      <c r="C22" s="12"/>
      <c r="D22" s="12"/>
      <c r="E22" s="12"/>
      <c r="F22" s="12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" t="str">
        <f t="shared" si="2"/>
        <v/>
      </c>
      <c r="AG22" s="14"/>
      <c r="AI22" s="41" t="str">
        <f>IF(G22="","",(IF($F22="A",G22,(HLOOKUP(AI$10,$G$6:$AE$48,17,0)))))</f>
        <v/>
      </c>
      <c r="AJ22" s="41" t="str">
        <f t="shared" ref="AJ22:BG22" si="13">IF(H22="","",(IF($F22="A",H22,(HLOOKUP(AJ$10,$G$6:$AE$48,17,0)))))</f>
        <v/>
      </c>
      <c r="AK22" s="41" t="str">
        <f t="shared" si="13"/>
        <v/>
      </c>
      <c r="AL22" s="41" t="str">
        <f t="shared" si="13"/>
        <v/>
      </c>
      <c r="AM22" s="41" t="str">
        <f t="shared" si="13"/>
        <v/>
      </c>
      <c r="AN22" s="41" t="str">
        <f t="shared" si="13"/>
        <v/>
      </c>
      <c r="AO22" s="41" t="str">
        <f t="shared" si="13"/>
        <v/>
      </c>
      <c r="AP22" s="41" t="str">
        <f t="shared" si="13"/>
        <v/>
      </c>
      <c r="AQ22" s="41" t="str">
        <f t="shared" si="13"/>
        <v/>
      </c>
      <c r="AR22" s="41" t="str">
        <f t="shared" si="13"/>
        <v/>
      </c>
      <c r="AS22" s="41" t="str">
        <f t="shared" si="13"/>
        <v/>
      </c>
      <c r="AT22" s="41" t="str">
        <f t="shared" si="13"/>
        <v/>
      </c>
      <c r="AU22" s="41" t="str">
        <f t="shared" si="13"/>
        <v/>
      </c>
      <c r="AV22" s="41" t="str">
        <f t="shared" si="13"/>
        <v/>
      </c>
      <c r="AW22" s="41" t="str">
        <f t="shared" si="13"/>
        <v/>
      </c>
      <c r="AX22" s="41" t="str">
        <f t="shared" si="13"/>
        <v/>
      </c>
      <c r="AY22" s="41" t="str">
        <f t="shared" si="13"/>
        <v/>
      </c>
      <c r="AZ22" s="41" t="str">
        <f t="shared" si="13"/>
        <v/>
      </c>
      <c r="BA22" s="41" t="str">
        <f t="shared" si="13"/>
        <v/>
      </c>
      <c r="BB22" s="41" t="str">
        <f t="shared" si="13"/>
        <v/>
      </c>
      <c r="BC22" s="41" t="str">
        <f t="shared" si="13"/>
        <v/>
      </c>
      <c r="BD22" s="41" t="str">
        <f t="shared" si="13"/>
        <v/>
      </c>
      <c r="BE22" s="41" t="str">
        <f t="shared" si="13"/>
        <v/>
      </c>
      <c r="BF22" s="41" t="str">
        <f t="shared" si="13"/>
        <v/>
      </c>
      <c r="BG22" s="41" t="str">
        <f t="shared" si="13"/>
        <v/>
      </c>
    </row>
    <row r="23" spans="2:59">
      <c r="B23" s="9">
        <v>13</v>
      </c>
      <c r="C23" s="12"/>
      <c r="D23" s="12"/>
      <c r="E23" s="12"/>
      <c r="F23" s="12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" t="str">
        <f t="shared" si="2"/>
        <v/>
      </c>
      <c r="AG23" s="14"/>
      <c r="AI23" s="41" t="str">
        <f>IF(G23="","",(IF($F23="A",G23,(HLOOKUP(AI$10,$G$6:$AE$48,18,0)))))</f>
        <v/>
      </c>
      <c r="AJ23" s="41" t="str">
        <f t="shared" ref="AJ23:BG23" si="14">IF(H23="","",(IF($F23="A",H23,(HLOOKUP(AJ$10,$G$6:$AE$48,18,0)))))</f>
        <v/>
      </c>
      <c r="AK23" s="41" t="str">
        <f t="shared" si="14"/>
        <v/>
      </c>
      <c r="AL23" s="41" t="str">
        <f t="shared" si="14"/>
        <v/>
      </c>
      <c r="AM23" s="41" t="str">
        <f t="shared" si="14"/>
        <v/>
      </c>
      <c r="AN23" s="41" t="str">
        <f t="shared" si="14"/>
        <v/>
      </c>
      <c r="AO23" s="41" t="str">
        <f t="shared" si="14"/>
        <v/>
      </c>
      <c r="AP23" s="41" t="str">
        <f t="shared" si="14"/>
        <v/>
      </c>
      <c r="AQ23" s="41" t="str">
        <f t="shared" si="14"/>
        <v/>
      </c>
      <c r="AR23" s="41" t="str">
        <f t="shared" si="14"/>
        <v/>
      </c>
      <c r="AS23" s="41" t="str">
        <f t="shared" si="14"/>
        <v/>
      </c>
      <c r="AT23" s="41" t="str">
        <f t="shared" si="14"/>
        <v/>
      </c>
      <c r="AU23" s="41" t="str">
        <f t="shared" si="14"/>
        <v/>
      </c>
      <c r="AV23" s="41" t="str">
        <f t="shared" si="14"/>
        <v/>
      </c>
      <c r="AW23" s="41" t="str">
        <f t="shared" si="14"/>
        <v/>
      </c>
      <c r="AX23" s="41" t="str">
        <f t="shared" si="14"/>
        <v/>
      </c>
      <c r="AY23" s="41" t="str">
        <f t="shared" si="14"/>
        <v/>
      </c>
      <c r="AZ23" s="41" t="str">
        <f t="shared" si="14"/>
        <v/>
      </c>
      <c r="BA23" s="41" t="str">
        <f t="shared" si="14"/>
        <v/>
      </c>
      <c r="BB23" s="41" t="str">
        <f t="shared" si="14"/>
        <v/>
      </c>
      <c r="BC23" s="41" t="str">
        <f t="shared" si="14"/>
        <v/>
      </c>
      <c r="BD23" s="41" t="str">
        <f t="shared" si="14"/>
        <v/>
      </c>
      <c r="BE23" s="41" t="str">
        <f t="shared" si="14"/>
        <v/>
      </c>
      <c r="BF23" s="41" t="str">
        <f t="shared" si="14"/>
        <v/>
      </c>
      <c r="BG23" s="41" t="str">
        <f t="shared" si="14"/>
        <v/>
      </c>
    </row>
    <row r="24" spans="2:59">
      <c r="B24" s="9">
        <v>14</v>
      </c>
      <c r="C24" s="12"/>
      <c r="D24" s="12"/>
      <c r="E24" s="12"/>
      <c r="F24" s="12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" t="str">
        <f t="shared" si="2"/>
        <v/>
      </c>
      <c r="AG24" s="14"/>
      <c r="AI24" s="41" t="str">
        <f>IF(G24="","",(IF($F24="A",G24,(HLOOKUP(AI$10,$G$6:$AE$48,19,0)))))</f>
        <v/>
      </c>
      <c r="AJ24" s="41" t="str">
        <f t="shared" ref="AJ24:BG24" si="15">IF(H24="","",(IF($F24="A",H24,(HLOOKUP(AJ$10,$G$6:$AE$48,19,0)))))</f>
        <v/>
      </c>
      <c r="AK24" s="41" t="str">
        <f t="shared" si="15"/>
        <v/>
      </c>
      <c r="AL24" s="41" t="str">
        <f t="shared" si="15"/>
        <v/>
      </c>
      <c r="AM24" s="41" t="str">
        <f t="shared" si="15"/>
        <v/>
      </c>
      <c r="AN24" s="41" t="str">
        <f t="shared" si="15"/>
        <v/>
      </c>
      <c r="AO24" s="41" t="str">
        <f t="shared" si="15"/>
        <v/>
      </c>
      <c r="AP24" s="41" t="str">
        <f t="shared" si="15"/>
        <v/>
      </c>
      <c r="AQ24" s="41" t="str">
        <f t="shared" si="15"/>
        <v/>
      </c>
      <c r="AR24" s="41" t="str">
        <f t="shared" si="15"/>
        <v/>
      </c>
      <c r="AS24" s="41" t="str">
        <f t="shared" si="15"/>
        <v/>
      </c>
      <c r="AT24" s="41" t="str">
        <f t="shared" si="15"/>
        <v/>
      </c>
      <c r="AU24" s="41" t="str">
        <f t="shared" si="15"/>
        <v/>
      </c>
      <c r="AV24" s="41" t="str">
        <f t="shared" si="15"/>
        <v/>
      </c>
      <c r="AW24" s="41" t="str">
        <f t="shared" si="15"/>
        <v/>
      </c>
      <c r="AX24" s="41" t="str">
        <f t="shared" si="15"/>
        <v/>
      </c>
      <c r="AY24" s="41" t="str">
        <f t="shared" si="15"/>
        <v/>
      </c>
      <c r="AZ24" s="41" t="str">
        <f t="shared" si="15"/>
        <v/>
      </c>
      <c r="BA24" s="41" t="str">
        <f t="shared" si="15"/>
        <v/>
      </c>
      <c r="BB24" s="41" t="str">
        <f t="shared" si="15"/>
        <v/>
      </c>
      <c r="BC24" s="41" t="str">
        <f t="shared" si="15"/>
        <v/>
      </c>
      <c r="BD24" s="41" t="str">
        <f t="shared" si="15"/>
        <v/>
      </c>
      <c r="BE24" s="41" t="str">
        <f t="shared" si="15"/>
        <v/>
      </c>
      <c r="BF24" s="41" t="str">
        <f t="shared" si="15"/>
        <v/>
      </c>
      <c r="BG24" s="41" t="str">
        <f t="shared" si="15"/>
        <v/>
      </c>
    </row>
    <row r="25" spans="2:59">
      <c r="B25" s="9">
        <v>15</v>
      </c>
      <c r="C25" s="12"/>
      <c r="D25" s="12"/>
      <c r="E25" s="12"/>
      <c r="F25" s="12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" t="str">
        <f t="shared" si="2"/>
        <v/>
      </c>
      <c r="AG25" s="14"/>
      <c r="AI25" s="41" t="str">
        <f>IF(G25="","",(IF($F25="A",G25,(HLOOKUP(AI$10,$G$6:$AE$48,20,0)))))</f>
        <v/>
      </c>
      <c r="AJ25" s="41" t="str">
        <f t="shared" ref="AJ25:BG25" si="16">IF(H25="","",(IF($F25="A",H25,(HLOOKUP(AJ$10,$G$6:$AE$48,20,0)))))</f>
        <v/>
      </c>
      <c r="AK25" s="41" t="str">
        <f t="shared" si="16"/>
        <v/>
      </c>
      <c r="AL25" s="41" t="str">
        <f t="shared" si="16"/>
        <v/>
      </c>
      <c r="AM25" s="41" t="str">
        <f t="shared" si="16"/>
        <v/>
      </c>
      <c r="AN25" s="41" t="str">
        <f t="shared" si="16"/>
        <v/>
      </c>
      <c r="AO25" s="41" t="str">
        <f t="shared" si="16"/>
        <v/>
      </c>
      <c r="AP25" s="41" t="str">
        <f t="shared" si="16"/>
        <v/>
      </c>
      <c r="AQ25" s="41" t="str">
        <f t="shared" si="16"/>
        <v/>
      </c>
      <c r="AR25" s="41" t="str">
        <f t="shared" si="16"/>
        <v/>
      </c>
      <c r="AS25" s="41" t="str">
        <f t="shared" si="16"/>
        <v/>
      </c>
      <c r="AT25" s="41" t="str">
        <f t="shared" si="16"/>
        <v/>
      </c>
      <c r="AU25" s="41" t="str">
        <f t="shared" si="16"/>
        <v/>
      </c>
      <c r="AV25" s="41" t="str">
        <f t="shared" si="16"/>
        <v/>
      </c>
      <c r="AW25" s="41" t="str">
        <f t="shared" si="16"/>
        <v/>
      </c>
      <c r="AX25" s="41" t="str">
        <f t="shared" si="16"/>
        <v/>
      </c>
      <c r="AY25" s="41" t="str">
        <f t="shared" si="16"/>
        <v/>
      </c>
      <c r="AZ25" s="41" t="str">
        <f t="shared" si="16"/>
        <v/>
      </c>
      <c r="BA25" s="41" t="str">
        <f t="shared" si="16"/>
        <v/>
      </c>
      <c r="BB25" s="41" t="str">
        <f t="shared" si="16"/>
        <v/>
      </c>
      <c r="BC25" s="41" t="str">
        <f t="shared" si="16"/>
        <v/>
      </c>
      <c r="BD25" s="41" t="str">
        <f t="shared" si="16"/>
        <v/>
      </c>
      <c r="BE25" s="41" t="str">
        <f t="shared" si="16"/>
        <v/>
      </c>
      <c r="BF25" s="41" t="str">
        <f t="shared" si="16"/>
        <v/>
      </c>
      <c r="BG25" s="41" t="str">
        <f t="shared" si="16"/>
        <v/>
      </c>
    </row>
    <row r="26" spans="2:59">
      <c r="B26" s="9">
        <v>16</v>
      </c>
      <c r="C26" s="12"/>
      <c r="D26" s="12"/>
      <c r="E26" s="12"/>
      <c r="F26" s="12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" t="str">
        <f t="shared" si="2"/>
        <v/>
      </c>
      <c r="AG26" s="14"/>
      <c r="AI26" s="41" t="str">
        <f>IF(G26="","",(IF($F26="A",G26,(HLOOKUP(AI$10,$G$6:$AE$48,21,0)))))</f>
        <v/>
      </c>
      <c r="AJ26" s="41" t="str">
        <f t="shared" ref="AJ26:BG26" si="17">IF(H26="","",(IF($F26="A",H26,(HLOOKUP(AJ$10,$G$6:$AE$48,21,0)))))</f>
        <v/>
      </c>
      <c r="AK26" s="41" t="str">
        <f t="shared" si="17"/>
        <v/>
      </c>
      <c r="AL26" s="41" t="str">
        <f t="shared" si="17"/>
        <v/>
      </c>
      <c r="AM26" s="41" t="str">
        <f t="shared" si="17"/>
        <v/>
      </c>
      <c r="AN26" s="41" t="str">
        <f t="shared" si="17"/>
        <v/>
      </c>
      <c r="AO26" s="41" t="str">
        <f t="shared" si="17"/>
        <v/>
      </c>
      <c r="AP26" s="41" t="str">
        <f t="shared" si="17"/>
        <v/>
      </c>
      <c r="AQ26" s="41" t="str">
        <f t="shared" si="17"/>
        <v/>
      </c>
      <c r="AR26" s="41" t="str">
        <f t="shared" si="17"/>
        <v/>
      </c>
      <c r="AS26" s="41" t="str">
        <f t="shared" si="17"/>
        <v/>
      </c>
      <c r="AT26" s="41" t="str">
        <f t="shared" si="17"/>
        <v/>
      </c>
      <c r="AU26" s="41" t="str">
        <f t="shared" si="17"/>
        <v/>
      </c>
      <c r="AV26" s="41" t="str">
        <f t="shared" si="17"/>
        <v/>
      </c>
      <c r="AW26" s="41" t="str">
        <f t="shared" si="17"/>
        <v/>
      </c>
      <c r="AX26" s="41" t="str">
        <f t="shared" si="17"/>
        <v/>
      </c>
      <c r="AY26" s="41" t="str">
        <f t="shared" si="17"/>
        <v/>
      </c>
      <c r="AZ26" s="41" t="str">
        <f t="shared" si="17"/>
        <v/>
      </c>
      <c r="BA26" s="41" t="str">
        <f t="shared" si="17"/>
        <v/>
      </c>
      <c r="BB26" s="41" t="str">
        <f t="shared" si="17"/>
        <v/>
      </c>
      <c r="BC26" s="41" t="str">
        <f t="shared" si="17"/>
        <v/>
      </c>
      <c r="BD26" s="41" t="str">
        <f t="shared" si="17"/>
        <v/>
      </c>
      <c r="BE26" s="41" t="str">
        <f t="shared" si="17"/>
        <v/>
      </c>
      <c r="BF26" s="41" t="str">
        <f t="shared" si="17"/>
        <v/>
      </c>
      <c r="BG26" s="41" t="str">
        <f t="shared" si="17"/>
        <v/>
      </c>
    </row>
    <row r="27" spans="2:59">
      <c r="B27" s="9">
        <v>17</v>
      </c>
      <c r="C27" s="12"/>
      <c r="D27" s="12"/>
      <c r="E27" s="12"/>
      <c r="F27" s="12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" t="str">
        <f t="shared" si="2"/>
        <v/>
      </c>
      <c r="AG27" s="14"/>
      <c r="AI27" s="41" t="str">
        <f>IF(G27="","",(IF($F27="A",G27,(HLOOKUP(AI$10,$G$6:$AE$48,22,0)))))</f>
        <v/>
      </c>
      <c r="AJ27" s="41" t="str">
        <f t="shared" ref="AJ27:BG27" si="18">IF(H27="","",(IF($F27="A",H27,(HLOOKUP(AJ$10,$G$6:$AE$48,22,0)))))</f>
        <v/>
      </c>
      <c r="AK27" s="41" t="str">
        <f t="shared" si="18"/>
        <v/>
      </c>
      <c r="AL27" s="41" t="str">
        <f t="shared" si="18"/>
        <v/>
      </c>
      <c r="AM27" s="41" t="str">
        <f t="shared" si="18"/>
        <v/>
      </c>
      <c r="AN27" s="41" t="str">
        <f t="shared" si="18"/>
        <v/>
      </c>
      <c r="AO27" s="41" t="str">
        <f t="shared" si="18"/>
        <v/>
      </c>
      <c r="AP27" s="41" t="str">
        <f t="shared" si="18"/>
        <v/>
      </c>
      <c r="AQ27" s="41" t="str">
        <f t="shared" si="18"/>
        <v/>
      </c>
      <c r="AR27" s="41" t="str">
        <f t="shared" si="18"/>
        <v/>
      </c>
      <c r="AS27" s="41" t="str">
        <f t="shared" si="18"/>
        <v/>
      </c>
      <c r="AT27" s="41" t="str">
        <f t="shared" si="18"/>
        <v/>
      </c>
      <c r="AU27" s="41" t="str">
        <f t="shared" si="18"/>
        <v/>
      </c>
      <c r="AV27" s="41" t="str">
        <f t="shared" si="18"/>
        <v/>
      </c>
      <c r="AW27" s="41" t="str">
        <f t="shared" si="18"/>
        <v/>
      </c>
      <c r="AX27" s="41" t="str">
        <f t="shared" si="18"/>
        <v/>
      </c>
      <c r="AY27" s="41" t="str">
        <f t="shared" si="18"/>
        <v/>
      </c>
      <c r="AZ27" s="41" t="str">
        <f t="shared" si="18"/>
        <v/>
      </c>
      <c r="BA27" s="41" t="str">
        <f t="shared" si="18"/>
        <v/>
      </c>
      <c r="BB27" s="41" t="str">
        <f t="shared" si="18"/>
        <v/>
      </c>
      <c r="BC27" s="41" t="str">
        <f t="shared" si="18"/>
        <v/>
      </c>
      <c r="BD27" s="41" t="str">
        <f t="shared" si="18"/>
        <v/>
      </c>
      <c r="BE27" s="41" t="str">
        <f t="shared" si="18"/>
        <v/>
      </c>
      <c r="BF27" s="41" t="str">
        <f t="shared" si="18"/>
        <v/>
      </c>
      <c r="BG27" s="41" t="str">
        <f t="shared" si="18"/>
        <v/>
      </c>
    </row>
    <row r="28" spans="2:59">
      <c r="B28" s="9">
        <v>18</v>
      </c>
      <c r="C28" s="12"/>
      <c r="D28" s="12"/>
      <c r="E28" s="12"/>
      <c r="F28" s="12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" t="str">
        <f t="shared" si="2"/>
        <v/>
      </c>
      <c r="AG28" s="14"/>
      <c r="AI28" s="41" t="str">
        <f>IF(G28="","",(IF($F28="A",G28,(HLOOKUP(AI$10,$G$6:$AE$48,23,0)))))</f>
        <v/>
      </c>
      <c r="AJ28" s="41" t="str">
        <f t="shared" ref="AJ28:BG28" si="19">IF(H28="","",(IF($F28="A",H28,(HLOOKUP(AJ$10,$G$6:$AE$48,23,0)))))</f>
        <v/>
      </c>
      <c r="AK28" s="41" t="str">
        <f t="shared" si="19"/>
        <v/>
      </c>
      <c r="AL28" s="41" t="str">
        <f t="shared" si="19"/>
        <v/>
      </c>
      <c r="AM28" s="41" t="str">
        <f t="shared" si="19"/>
        <v/>
      </c>
      <c r="AN28" s="41" t="str">
        <f t="shared" si="19"/>
        <v/>
      </c>
      <c r="AO28" s="41" t="str">
        <f t="shared" si="19"/>
        <v/>
      </c>
      <c r="AP28" s="41" t="str">
        <f t="shared" si="19"/>
        <v/>
      </c>
      <c r="AQ28" s="41" t="str">
        <f t="shared" si="19"/>
        <v/>
      </c>
      <c r="AR28" s="41" t="str">
        <f t="shared" si="19"/>
        <v/>
      </c>
      <c r="AS28" s="41" t="str">
        <f t="shared" si="19"/>
        <v/>
      </c>
      <c r="AT28" s="41" t="str">
        <f t="shared" si="19"/>
        <v/>
      </c>
      <c r="AU28" s="41" t="str">
        <f t="shared" si="19"/>
        <v/>
      </c>
      <c r="AV28" s="41" t="str">
        <f t="shared" si="19"/>
        <v/>
      </c>
      <c r="AW28" s="41" t="str">
        <f t="shared" si="19"/>
        <v/>
      </c>
      <c r="AX28" s="41" t="str">
        <f t="shared" si="19"/>
        <v/>
      </c>
      <c r="AY28" s="41" t="str">
        <f t="shared" si="19"/>
        <v/>
      </c>
      <c r="AZ28" s="41" t="str">
        <f t="shared" si="19"/>
        <v/>
      </c>
      <c r="BA28" s="41" t="str">
        <f t="shared" si="19"/>
        <v/>
      </c>
      <c r="BB28" s="41" t="str">
        <f t="shared" si="19"/>
        <v/>
      </c>
      <c r="BC28" s="41" t="str">
        <f t="shared" si="19"/>
        <v/>
      </c>
      <c r="BD28" s="41" t="str">
        <f t="shared" si="19"/>
        <v/>
      </c>
      <c r="BE28" s="41" t="str">
        <f t="shared" si="19"/>
        <v/>
      </c>
      <c r="BF28" s="41" t="str">
        <f t="shared" si="19"/>
        <v/>
      </c>
      <c r="BG28" s="41" t="str">
        <f t="shared" si="19"/>
        <v/>
      </c>
    </row>
    <row r="29" spans="2:59">
      <c r="B29" s="9">
        <v>19</v>
      </c>
      <c r="C29" s="12"/>
      <c r="D29" s="12"/>
      <c r="E29" s="12"/>
      <c r="F29" s="12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" t="str">
        <f t="shared" si="2"/>
        <v/>
      </c>
      <c r="AG29" s="14"/>
      <c r="AI29" s="41" t="str">
        <f>IF(G29="","",(IF($F29="A",G29,(HLOOKUP(AI$10,$G$6:$AE$48,24,0)))))</f>
        <v/>
      </c>
      <c r="AJ29" s="41" t="str">
        <f t="shared" ref="AJ29:BG29" si="20">IF(H29="","",(IF($F29="A",H29,(HLOOKUP(AJ$10,$G$6:$AE$48,24,0)))))</f>
        <v/>
      </c>
      <c r="AK29" s="41" t="str">
        <f t="shared" si="20"/>
        <v/>
      </c>
      <c r="AL29" s="41" t="str">
        <f t="shared" si="20"/>
        <v/>
      </c>
      <c r="AM29" s="41" t="str">
        <f t="shared" si="20"/>
        <v/>
      </c>
      <c r="AN29" s="41" t="str">
        <f t="shared" si="20"/>
        <v/>
      </c>
      <c r="AO29" s="41" t="str">
        <f t="shared" si="20"/>
        <v/>
      </c>
      <c r="AP29" s="41" t="str">
        <f t="shared" si="20"/>
        <v/>
      </c>
      <c r="AQ29" s="41" t="str">
        <f t="shared" si="20"/>
        <v/>
      </c>
      <c r="AR29" s="41" t="str">
        <f t="shared" si="20"/>
        <v/>
      </c>
      <c r="AS29" s="41" t="str">
        <f t="shared" si="20"/>
        <v/>
      </c>
      <c r="AT29" s="41" t="str">
        <f t="shared" si="20"/>
        <v/>
      </c>
      <c r="AU29" s="41" t="str">
        <f t="shared" si="20"/>
        <v/>
      </c>
      <c r="AV29" s="41" t="str">
        <f t="shared" si="20"/>
        <v/>
      </c>
      <c r="AW29" s="41" t="str">
        <f t="shared" si="20"/>
        <v/>
      </c>
      <c r="AX29" s="41" t="str">
        <f t="shared" si="20"/>
        <v/>
      </c>
      <c r="AY29" s="41" t="str">
        <f t="shared" si="20"/>
        <v/>
      </c>
      <c r="AZ29" s="41" t="str">
        <f t="shared" si="20"/>
        <v/>
      </c>
      <c r="BA29" s="41" t="str">
        <f t="shared" si="20"/>
        <v/>
      </c>
      <c r="BB29" s="41" t="str">
        <f t="shared" si="20"/>
        <v/>
      </c>
      <c r="BC29" s="41" t="str">
        <f t="shared" si="20"/>
        <v/>
      </c>
      <c r="BD29" s="41" t="str">
        <f t="shared" si="20"/>
        <v/>
      </c>
      <c r="BE29" s="41" t="str">
        <f t="shared" si="20"/>
        <v/>
      </c>
      <c r="BF29" s="41" t="str">
        <f t="shared" si="20"/>
        <v/>
      </c>
      <c r="BG29" s="41" t="str">
        <f t="shared" si="20"/>
        <v/>
      </c>
    </row>
    <row r="30" spans="2:59">
      <c r="B30" s="9">
        <v>20</v>
      </c>
      <c r="C30" s="12"/>
      <c r="D30" s="12"/>
      <c r="E30" s="12"/>
      <c r="F30" s="12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" t="str">
        <f t="shared" si="2"/>
        <v/>
      </c>
      <c r="AG30" s="14"/>
      <c r="AI30" s="41" t="str">
        <f>IF(G30="","",(IF($F30="A",G30,(HLOOKUP(AI$10,$G$6:$AE$48,25,0)))))</f>
        <v/>
      </c>
      <c r="AJ30" s="41" t="str">
        <f t="shared" ref="AJ30:BG30" si="21">IF(H30="","",(IF($F30="A",H30,(HLOOKUP(AJ$10,$G$6:$AE$48,25,0)))))</f>
        <v/>
      </c>
      <c r="AK30" s="41" t="str">
        <f t="shared" si="21"/>
        <v/>
      </c>
      <c r="AL30" s="41" t="str">
        <f t="shared" si="21"/>
        <v/>
      </c>
      <c r="AM30" s="41" t="str">
        <f t="shared" si="21"/>
        <v/>
      </c>
      <c r="AN30" s="41" t="str">
        <f t="shared" si="21"/>
        <v/>
      </c>
      <c r="AO30" s="41" t="str">
        <f t="shared" si="21"/>
        <v/>
      </c>
      <c r="AP30" s="41" t="str">
        <f t="shared" si="21"/>
        <v/>
      </c>
      <c r="AQ30" s="41" t="str">
        <f t="shared" si="21"/>
        <v/>
      </c>
      <c r="AR30" s="41" t="str">
        <f t="shared" si="21"/>
        <v/>
      </c>
      <c r="AS30" s="41" t="str">
        <f t="shared" si="21"/>
        <v/>
      </c>
      <c r="AT30" s="41" t="str">
        <f t="shared" si="21"/>
        <v/>
      </c>
      <c r="AU30" s="41" t="str">
        <f t="shared" si="21"/>
        <v/>
      </c>
      <c r="AV30" s="41" t="str">
        <f t="shared" si="21"/>
        <v/>
      </c>
      <c r="AW30" s="41" t="str">
        <f t="shared" si="21"/>
        <v/>
      </c>
      <c r="AX30" s="41" t="str">
        <f t="shared" si="21"/>
        <v/>
      </c>
      <c r="AY30" s="41" t="str">
        <f t="shared" si="21"/>
        <v/>
      </c>
      <c r="AZ30" s="41" t="str">
        <f t="shared" si="21"/>
        <v/>
      </c>
      <c r="BA30" s="41" t="str">
        <f t="shared" si="21"/>
        <v/>
      </c>
      <c r="BB30" s="41" t="str">
        <f t="shared" si="21"/>
        <v/>
      </c>
      <c r="BC30" s="41" t="str">
        <f t="shared" si="21"/>
        <v/>
      </c>
      <c r="BD30" s="41" t="str">
        <f t="shared" si="21"/>
        <v/>
      </c>
      <c r="BE30" s="41" t="str">
        <f t="shared" si="21"/>
        <v/>
      </c>
      <c r="BF30" s="41" t="str">
        <f t="shared" si="21"/>
        <v/>
      </c>
      <c r="BG30" s="41" t="str">
        <f t="shared" si="21"/>
        <v/>
      </c>
    </row>
    <row r="31" spans="2:59">
      <c r="B31" s="9">
        <v>21</v>
      </c>
      <c r="C31" s="12"/>
      <c r="D31" s="12"/>
      <c r="E31" s="12"/>
      <c r="F31" s="12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" t="str">
        <f t="shared" si="2"/>
        <v/>
      </c>
      <c r="AG31" s="14"/>
      <c r="AI31" s="41" t="str">
        <f>IF(G31="","",(IF($F31="A",G31,(HLOOKUP(AI$10,$G$6:$AE$48,26,0)))))</f>
        <v/>
      </c>
      <c r="AJ31" s="41" t="str">
        <f t="shared" ref="AJ31:BG31" si="22">IF(H31="","",(IF($F31="A",H31,(HLOOKUP(AJ$10,$G$6:$AE$48,26,0)))))</f>
        <v/>
      </c>
      <c r="AK31" s="41" t="str">
        <f t="shared" si="22"/>
        <v/>
      </c>
      <c r="AL31" s="41" t="str">
        <f t="shared" si="22"/>
        <v/>
      </c>
      <c r="AM31" s="41" t="str">
        <f t="shared" si="22"/>
        <v/>
      </c>
      <c r="AN31" s="41" t="str">
        <f t="shared" si="22"/>
        <v/>
      </c>
      <c r="AO31" s="41" t="str">
        <f t="shared" si="22"/>
        <v/>
      </c>
      <c r="AP31" s="41" t="str">
        <f t="shared" si="22"/>
        <v/>
      </c>
      <c r="AQ31" s="41" t="str">
        <f t="shared" si="22"/>
        <v/>
      </c>
      <c r="AR31" s="41" t="str">
        <f t="shared" si="22"/>
        <v/>
      </c>
      <c r="AS31" s="41" t="str">
        <f t="shared" si="22"/>
        <v/>
      </c>
      <c r="AT31" s="41" t="str">
        <f t="shared" si="22"/>
        <v/>
      </c>
      <c r="AU31" s="41" t="str">
        <f t="shared" si="22"/>
        <v/>
      </c>
      <c r="AV31" s="41" t="str">
        <f t="shared" si="22"/>
        <v/>
      </c>
      <c r="AW31" s="41" t="str">
        <f t="shared" si="22"/>
        <v/>
      </c>
      <c r="AX31" s="41" t="str">
        <f t="shared" si="22"/>
        <v/>
      </c>
      <c r="AY31" s="41" t="str">
        <f t="shared" si="22"/>
        <v/>
      </c>
      <c r="AZ31" s="41" t="str">
        <f t="shared" si="22"/>
        <v/>
      </c>
      <c r="BA31" s="41" t="str">
        <f t="shared" si="22"/>
        <v/>
      </c>
      <c r="BB31" s="41" t="str">
        <f t="shared" si="22"/>
        <v/>
      </c>
      <c r="BC31" s="41" t="str">
        <f t="shared" si="22"/>
        <v/>
      </c>
      <c r="BD31" s="41" t="str">
        <f t="shared" si="22"/>
        <v/>
      </c>
      <c r="BE31" s="41" t="str">
        <f t="shared" si="22"/>
        <v/>
      </c>
      <c r="BF31" s="41" t="str">
        <f t="shared" si="22"/>
        <v/>
      </c>
      <c r="BG31" s="41" t="str">
        <f t="shared" si="22"/>
        <v/>
      </c>
    </row>
    <row r="32" spans="2:59">
      <c r="B32" s="9">
        <v>22</v>
      </c>
      <c r="C32" s="12"/>
      <c r="D32" s="12"/>
      <c r="E32" s="12"/>
      <c r="F32" s="12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" t="str">
        <f t="shared" si="2"/>
        <v/>
      </c>
      <c r="AG32" s="14"/>
      <c r="AI32" s="41" t="str">
        <f>IF(G32="","",(IF($F32="A",G32,(HLOOKUP(AI$10,$G$6:$AE$48,27,0)))))</f>
        <v/>
      </c>
      <c r="AJ32" s="41" t="str">
        <f t="shared" ref="AJ32:BG32" si="23">IF(H32="","",(IF($F32="A",H32,(HLOOKUP(AJ$10,$G$6:$AE$48,27,0)))))</f>
        <v/>
      </c>
      <c r="AK32" s="41" t="str">
        <f t="shared" si="23"/>
        <v/>
      </c>
      <c r="AL32" s="41" t="str">
        <f t="shared" si="23"/>
        <v/>
      </c>
      <c r="AM32" s="41" t="str">
        <f t="shared" si="23"/>
        <v/>
      </c>
      <c r="AN32" s="41" t="str">
        <f t="shared" si="23"/>
        <v/>
      </c>
      <c r="AO32" s="41" t="str">
        <f t="shared" si="23"/>
        <v/>
      </c>
      <c r="AP32" s="41" t="str">
        <f t="shared" si="23"/>
        <v/>
      </c>
      <c r="AQ32" s="41" t="str">
        <f t="shared" si="23"/>
        <v/>
      </c>
      <c r="AR32" s="41" t="str">
        <f t="shared" si="23"/>
        <v/>
      </c>
      <c r="AS32" s="41" t="str">
        <f t="shared" si="23"/>
        <v/>
      </c>
      <c r="AT32" s="41" t="str">
        <f t="shared" si="23"/>
        <v/>
      </c>
      <c r="AU32" s="41" t="str">
        <f t="shared" si="23"/>
        <v/>
      </c>
      <c r="AV32" s="41" t="str">
        <f t="shared" si="23"/>
        <v/>
      </c>
      <c r="AW32" s="41" t="str">
        <f t="shared" si="23"/>
        <v/>
      </c>
      <c r="AX32" s="41" t="str">
        <f t="shared" si="23"/>
        <v/>
      </c>
      <c r="AY32" s="41" t="str">
        <f t="shared" si="23"/>
        <v/>
      </c>
      <c r="AZ32" s="41" t="str">
        <f t="shared" si="23"/>
        <v/>
      </c>
      <c r="BA32" s="41" t="str">
        <f t="shared" si="23"/>
        <v/>
      </c>
      <c r="BB32" s="41" t="str">
        <f t="shared" si="23"/>
        <v/>
      </c>
      <c r="BC32" s="41" t="str">
        <f t="shared" si="23"/>
        <v/>
      </c>
      <c r="BD32" s="41" t="str">
        <f t="shared" si="23"/>
        <v/>
      </c>
      <c r="BE32" s="41" t="str">
        <f t="shared" si="23"/>
        <v/>
      </c>
      <c r="BF32" s="41" t="str">
        <f t="shared" si="23"/>
        <v/>
      </c>
      <c r="BG32" s="41" t="str">
        <f t="shared" si="23"/>
        <v/>
      </c>
    </row>
    <row r="33" spans="2:59">
      <c r="B33" s="9">
        <v>23</v>
      </c>
      <c r="C33" s="12"/>
      <c r="D33" s="12"/>
      <c r="E33" s="12"/>
      <c r="F33" s="12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" t="str">
        <f t="shared" si="2"/>
        <v/>
      </c>
      <c r="AG33" s="14"/>
      <c r="AI33" s="41" t="str">
        <f>IF(G33="","",(IF($F33="A",G33,(HLOOKUP(AI$10,$G$6:$AE$48,28,0)))))</f>
        <v/>
      </c>
      <c r="AJ33" s="41" t="str">
        <f t="shared" ref="AJ33:BG33" si="24">IF(H33="","",(IF($F33="A",H33,(HLOOKUP(AJ$10,$G$6:$AE$48,28,0)))))</f>
        <v/>
      </c>
      <c r="AK33" s="41" t="str">
        <f t="shared" si="24"/>
        <v/>
      </c>
      <c r="AL33" s="41" t="str">
        <f t="shared" si="24"/>
        <v/>
      </c>
      <c r="AM33" s="41" t="str">
        <f t="shared" si="24"/>
        <v/>
      </c>
      <c r="AN33" s="41" t="str">
        <f t="shared" si="24"/>
        <v/>
      </c>
      <c r="AO33" s="41" t="str">
        <f t="shared" si="24"/>
        <v/>
      </c>
      <c r="AP33" s="41" t="str">
        <f t="shared" si="24"/>
        <v/>
      </c>
      <c r="AQ33" s="41" t="str">
        <f t="shared" si="24"/>
        <v/>
      </c>
      <c r="AR33" s="41" t="str">
        <f t="shared" si="24"/>
        <v/>
      </c>
      <c r="AS33" s="41" t="str">
        <f t="shared" si="24"/>
        <v/>
      </c>
      <c r="AT33" s="41" t="str">
        <f t="shared" si="24"/>
        <v/>
      </c>
      <c r="AU33" s="41" t="str">
        <f t="shared" si="24"/>
        <v/>
      </c>
      <c r="AV33" s="41" t="str">
        <f t="shared" si="24"/>
        <v/>
      </c>
      <c r="AW33" s="41" t="str">
        <f t="shared" si="24"/>
        <v/>
      </c>
      <c r="AX33" s="41" t="str">
        <f t="shared" si="24"/>
        <v/>
      </c>
      <c r="AY33" s="41" t="str">
        <f t="shared" si="24"/>
        <v/>
      </c>
      <c r="AZ33" s="41" t="str">
        <f t="shared" si="24"/>
        <v/>
      </c>
      <c r="BA33" s="41" t="str">
        <f t="shared" si="24"/>
        <v/>
      </c>
      <c r="BB33" s="41" t="str">
        <f t="shared" si="24"/>
        <v/>
      </c>
      <c r="BC33" s="41" t="str">
        <f t="shared" si="24"/>
        <v/>
      </c>
      <c r="BD33" s="41" t="str">
        <f t="shared" si="24"/>
        <v/>
      </c>
      <c r="BE33" s="41" t="str">
        <f t="shared" si="24"/>
        <v/>
      </c>
      <c r="BF33" s="41" t="str">
        <f t="shared" si="24"/>
        <v/>
      </c>
      <c r="BG33" s="41" t="str">
        <f t="shared" si="24"/>
        <v/>
      </c>
    </row>
    <row r="34" spans="2:59">
      <c r="B34" s="9">
        <v>24</v>
      </c>
      <c r="C34" s="12"/>
      <c r="D34" s="12"/>
      <c r="E34" s="12"/>
      <c r="F34" s="12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" t="str">
        <f t="shared" si="2"/>
        <v/>
      </c>
      <c r="AG34" s="14"/>
      <c r="AI34" s="41" t="str">
        <f>IF(G34="","",(IF($F34="A",G34,(HLOOKUP(AI$10,$G$6:$AE$48,29,0)))))</f>
        <v/>
      </c>
      <c r="AJ34" s="41" t="str">
        <f t="shared" ref="AJ34:BG34" si="25">IF(H34="","",(IF($F34="A",H34,(HLOOKUP(AJ$10,$G$6:$AE$48,29,0)))))</f>
        <v/>
      </c>
      <c r="AK34" s="41" t="str">
        <f t="shared" si="25"/>
        <v/>
      </c>
      <c r="AL34" s="41" t="str">
        <f t="shared" si="25"/>
        <v/>
      </c>
      <c r="AM34" s="41" t="str">
        <f t="shared" si="25"/>
        <v/>
      </c>
      <c r="AN34" s="41" t="str">
        <f t="shared" si="25"/>
        <v/>
      </c>
      <c r="AO34" s="41" t="str">
        <f t="shared" si="25"/>
        <v/>
      </c>
      <c r="AP34" s="41" t="str">
        <f t="shared" si="25"/>
        <v/>
      </c>
      <c r="AQ34" s="41" t="str">
        <f t="shared" si="25"/>
        <v/>
      </c>
      <c r="AR34" s="41" t="str">
        <f t="shared" si="25"/>
        <v/>
      </c>
      <c r="AS34" s="41" t="str">
        <f t="shared" si="25"/>
        <v/>
      </c>
      <c r="AT34" s="41" t="str">
        <f t="shared" si="25"/>
        <v/>
      </c>
      <c r="AU34" s="41" t="str">
        <f t="shared" si="25"/>
        <v/>
      </c>
      <c r="AV34" s="41" t="str">
        <f t="shared" si="25"/>
        <v/>
      </c>
      <c r="AW34" s="41" t="str">
        <f t="shared" si="25"/>
        <v/>
      </c>
      <c r="AX34" s="41" t="str">
        <f t="shared" si="25"/>
        <v/>
      </c>
      <c r="AY34" s="41" t="str">
        <f t="shared" si="25"/>
        <v/>
      </c>
      <c r="AZ34" s="41" t="str">
        <f t="shared" si="25"/>
        <v/>
      </c>
      <c r="BA34" s="41" t="str">
        <f t="shared" si="25"/>
        <v/>
      </c>
      <c r="BB34" s="41" t="str">
        <f t="shared" si="25"/>
        <v/>
      </c>
      <c r="BC34" s="41" t="str">
        <f t="shared" si="25"/>
        <v/>
      </c>
      <c r="BD34" s="41" t="str">
        <f t="shared" si="25"/>
        <v/>
      </c>
      <c r="BE34" s="41" t="str">
        <f t="shared" si="25"/>
        <v/>
      </c>
      <c r="BF34" s="41" t="str">
        <f t="shared" si="25"/>
        <v/>
      </c>
      <c r="BG34" s="41" t="str">
        <f t="shared" si="25"/>
        <v/>
      </c>
    </row>
    <row r="35" spans="2:59">
      <c r="B35" s="9">
        <v>25</v>
      </c>
      <c r="C35" s="12"/>
      <c r="D35" s="12"/>
      <c r="E35" s="12"/>
      <c r="F35" s="12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" t="str">
        <f t="shared" si="2"/>
        <v/>
      </c>
      <c r="AG35" s="14"/>
      <c r="AI35" s="41" t="str">
        <f>IF(G35="","",(IF($F35="A",G35,(HLOOKUP(AI$10,$G$6:$AE$48,30,0)))))</f>
        <v/>
      </c>
      <c r="AJ35" s="41" t="str">
        <f t="shared" ref="AJ35:BG35" si="26">IF(H35="","",(IF($F35="A",H35,(HLOOKUP(AJ$10,$G$6:$AE$48,30,0)))))</f>
        <v/>
      </c>
      <c r="AK35" s="41" t="str">
        <f t="shared" si="26"/>
        <v/>
      </c>
      <c r="AL35" s="41" t="str">
        <f t="shared" si="26"/>
        <v/>
      </c>
      <c r="AM35" s="41" t="str">
        <f t="shared" si="26"/>
        <v/>
      </c>
      <c r="AN35" s="41" t="str">
        <f t="shared" si="26"/>
        <v/>
      </c>
      <c r="AO35" s="41" t="str">
        <f t="shared" si="26"/>
        <v/>
      </c>
      <c r="AP35" s="41" t="str">
        <f t="shared" si="26"/>
        <v/>
      </c>
      <c r="AQ35" s="41" t="str">
        <f t="shared" si="26"/>
        <v/>
      </c>
      <c r="AR35" s="41" t="str">
        <f t="shared" si="26"/>
        <v/>
      </c>
      <c r="AS35" s="41" t="str">
        <f t="shared" si="26"/>
        <v/>
      </c>
      <c r="AT35" s="41" t="str">
        <f t="shared" si="26"/>
        <v/>
      </c>
      <c r="AU35" s="41" t="str">
        <f t="shared" si="26"/>
        <v/>
      </c>
      <c r="AV35" s="41" t="str">
        <f t="shared" si="26"/>
        <v/>
      </c>
      <c r="AW35" s="41" t="str">
        <f t="shared" si="26"/>
        <v/>
      </c>
      <c r="AX35" s="41" t="str">
        <f t="shared" si="26"/>
        <v/>
      </c>
      <c r="AY35" s="41" t="str">
        <f t="shared" si="26"/>
        <v/>
      </c>
      <c r="AZ35" s="41" t="str">
        <f t="shared" si="26"/>
        <v/>
      </c>
      <c r="BA35" s="41" t="str">
        <f t="shared" si="26"/>
        <v/>
      </c>
      <c r="BB35" s="41" t="str">
        <f t="shared" si="26"/>
        <v/>
      </c>
      <c r="BC35" s="41" t="str">
        <f t="shared" si="26"/>
        <v/>
      </c>
      <c r="BD35" s="41" t="str">
        <f t="shared" si="26"/>
        <v/>
      </c>
      <c r="BE35" s="41" t="str">
        <f t="shared" si="26"/>
        <v/>
      </c>
      <c r="BF35" s="41" t="str">
        <f t="shared" si="26"/>
        <v/>
      </c>
      <c r="BG35" s="41" t="str">
        <f t="shared" si="26"/>
        <v/>
      </c>
    </row>
    <row r="36" spans="2:59">
      <c r="B36" s="9">
        <v>26</v>
      </c>
      <c r="C36" s="12"/>
      <c r="D36" s="12"/>
      <c r="E36" s="12"/>
      <c r="F36" s="12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" t="str">
        <f t="shared" si="2"/>
        <v/>
      </c>
      <c r="AG36" s="14"/>
      <c r="AI36" s="41" t="str">
        <f>IF(G36="","",(IF($F36="A",G36,(HLOOKUP(AI$10,$G$6:$AE$48,31,0)))))</f>
        <v/>
      </c>
      <c r="AJ36" s="41" t="str">
        <f t="shared" ref="AJ36:BG36" si="27">IF(H36="","",(IF($F36="A",H36,(HLOOKUP(AJ$10,$G$6:$AE$48,31,0)))))</f>
        <v/>
      </c>
      <c r="AK36" s="41" t="str">
        <f t="shared" si="27"/>
        <v/>
      </c>
      <c r="AL36" s="41" t="str">
        <f t="shared" si="27"/>
        <v/>
      </c>
      <c r="AM36" s="41" t="str">
        <f t="shared" si="27"/>
        <v/>
      </c>
      <c r="AN36" s="41" t="str">
        <f t="shared" si="27"/>
        <v/>
      </c>
      <c r="AO36" s="41" t="str">
        <f t="shared" si="27"/>
        <v/>
      </c>
      <c r="AP36" s="41" t="str">
        <f t="shared" si="27"/>
        <v/>
      </c>
      <c r="AQ36" s="41" t="str">
        <f t="shared" si="27"/>
        <v/>
      </c>
      <c r="AR36" s="41" t="str">
        <f t="shared" si="27"/>
        <v/>
      </c>
      <c r="AS36" s="41" t="str">
        <f t="shared" si="27"/>
        <v/>
      </c>
      <c r="AT36" s="41" t="str">
        <f t="shared" si="27"/>
        <v/>
      </c>
      <c r="AU36" s="41" t="str">
        <f t="shared" si="27"/>
        <v/>
      </c>
      <c r="AV36" s="41" t="str">
        <f t="shared" si="27"/>
        <v/>
      </c>
      <c r="AW36" s="41" t="str">
        <f t="shared" si="27"/>
        <v/>
      </c>
      <c r="AX36" s="41" t="str">
        <f t="shared" si="27"/>
        <v/>
      </c>
      <c r="AY36" s="41" t="str">
        <f t="shared" si="27"/>
        <v/>
      </c>
      <c r="AZ36" s="41" t="str">
        <f t="shared" si="27"/>
        <v/>
      </c>
      <c r="BA36" s="41" t="str">
        <f t="shared" si="27"/>
        <v/>
      </c>
      <c r="BB36" s="41" t="str">
        <f t="shared" si="27"/>
        <v/>
      </c>
      <c r="BC36" s="41" t="str">
        <f t="shared" si="27"/>
        <v/>
      </c>
      <c r="BD36" s="41" t="str">
        <f t="shared" si="27"/>
        <v/>
      </c>
      <c r="BE36" s="41" t="str">
        <f t="shared" si="27"/>
        <v/>
      </c>
      <c r="BF36" s="41" t="str">
        <f t="shared" si="27"/>
        <v/>
      </c>
      <c r="BG36" s="41" t="str">
        <f t="shared" si="27"/>
        <v/>
      </c>
    </row>
    <row r="37" spans="2:59">
      <c r="B37" s="9">
        <v>27</v>
      </c>
      <c r="C37" s="12"/>
      <c r="D37" s="12"/>
      <c r="E37" s="12"/>
      <c r="F37" s="12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" t="str">
        <f t="shared" si="2"/>
        <v/>
      </c>
      <c r="AG37" s="14"/>
      <c r="AI37" s="41" t="str">
        <f>IF(G37="","",(IF($F37="A",G37,(HLOOKUP(AI$10,$G$6:$AE$48,32,0)))))</f>
        <v/>
      </c>
      <c r="AJ37" s="41" t="str">
        <f t="shared" ref="AJ37:BG37" si="28">IF(H37="","",(IF($F37="A",H37,(HLOOKUP(AJ$10,$G$6:$AE$48,32,0)))))</f>
        <v/>
      </c>
      <c r="AK37" s="41" t="str">
        <f t="shared" si="28"/>
        <v/>
      </c>
      <c r="AL37" s="41" t="str">
        <f t="shared" si="28"/>
        <v/>
      </c>
      <c r="AM37" s="41" t="str">
        <f t="shared" si="28"/>
        <v/>
      </c>
      <c r="AN37" s="41" t="str">
        <f t="shared" si="28"/>
        <v/>
      </c>
      <c r="AO37" s="41" t="str">
        <f t="shared" si="28"/>
        <v/>
      </c>
      <c r="AP37" s="41" t="str">
        <f t="shared" si="28"/>
        <v/>
      </c>
      <c r="AQ37" s="41" t="str">
        <f t="shared" si="28"/>
        <v/>
      </c>
      <c r="AR37" s="41" t="str">
        <f t="shared" si="28"/>
        <v/>
      </c>
      <c r="AS37" s="41" t="str">
        <f t="shared" si="28"/>
        <v/>
      </c>
      <c r="AT37" s="41" t="str">
        <f t="shared" si="28"/>
        <v/>
      </c>
      <c r="AU37" s="41" t="str">
        <f t="shared" si="28"/>
        <v/>
      </c>
      <c r="AV37" s="41" t="str">
        <f t="shared" si="28"/>
        <v/>
      </c>
      <c r="AW37" s="41" t="str">
        <f t="shared" si="28"/>
        <v/>
      </c>
      <c r="AX37" s="41" t="str">
        <f t="shared" si="28"/>
        <v/>
      </c>
      <c r="AY37" s="41" t="str">
        <f t="shared" si="28"/>
        <v/>
      </c>
      <c r="AZ37" s="41" t="str">
        <f t="shared" si="28"/>
        <v/>
      </c>
      <c r="BA37" s="41" t="str">
        <f t="shared" si="28"/>
        <v/>
      </c>
      <c r="BB37" s="41" t="str">
        <f t="shared" si="28"/>
        <v/>
      </c>
      <c r="BC37" s="41" t="str">
        <f t="shared" si="28"/>
        <v/>
      </c>
      <c r="BD37" s="41" t="str">
        <f t="shared" si="28"/>
        <v/>
      </c>
      <c r="BE37" s="41" t="str">
        <f t="shared" si="28"/>
        <v/>
      </c>
      <c r="BF37" s="41" t="str">
        <f t="shared" si="28"/>
        <v/>
      </c>
      <c r="BG37" s="41" t="str">
        <f t="shared" si="28"/>
        <v/>
      </c>
    </row>
    <row r="38" spans="2:59">
      <c r="B38" s="9">
        <v>28</v>
      </c>
      <c r="C38" s="12"/>
      <c r="D38" s="12"/>
      <c r="E38" s="12"/>
      <c r="F38" s="12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" t="str">
        <f t="shared" si="2"/>
        <v/>
      </c>
      <c r="AG38" s="14"/>
      <c r="AI38" s="41" t="str">
        <f>IF(G38="","",(IF($F38="A",G38,(HLOOKUP(AI$10,$G$6:$AE$48,33,0)))))</f>
        <v/>
      </c>
      <c r="AJ38" s="41" t="str">
        <f t="shared" ref="AJ38:BG38" si="29">IF(H38="","",(IF($F38="A",H38,(HLOOKUP(AJ$10,$G$6:$AE$48,33,0)))))</f>
        <v/>
      </c>
      <c r="AK38" s="41" t="str">
        <f t="shared" si="29"/>
        <v/>
      </c>
      <c r="AL38" s="41" t="str">
        <f t="shared" si="29"/>
        <v/>
      </c>
      <c r="AM38" s="41" t="str">
        <f t="shared" si="29"/>
        <v/>
      </c>
      <c r="AN38" s="41" t="str">
        <f t="shared" si="29"/>
        <v/>
      </c>
      <c r="AO38" s="41" t="str">
        <f t="shared" si="29"/>
        <v/>
      </c>
      <c r="AP38" s="41" t="str">
        <f t="shared" si="29"/>
        <v/>
      </c>
      <c r="AQ38" s="41" t="str">
        <f t="shared" si="29"/>
        <v/>
      </c>
      <c r="AR38" s="41" t="str">
        <f t="shared" si="29"/>
        <v/>
      </c>
      <c r="AS38" s="41" t="str">
        <f t="shared" si="29"/>
        <v/>
      </c>
      <c r="AT38" s="41" t="str">
        <f t="shared" si="29"/>
        <v/>
      </c>
      <c r="AU38" s="41" t="str">
        <f t="shared" si="29"/>
        <v/>
      </c>
      <c r="AV38" s="41" t="str">
        <f t="shared" si="29"/>
        <v/>
      </c>
      <c r="AW38" s="41" t="str">
        <f t="shared" si="29"/>
        <v/>
      </c>
      <c r="AX38" s="41" t="str">
        <f t="shared" si="29"/>
        <v/>
      </c>
      <c r="AY38" s="41" t="str">
        <f t="shared" si="29"/>
        <v/>
      </c>
      <c r="AZ38" s="41" t="str">
        <f t="shared" si="29"/>
        <v/>
      </c>
      <c r="BA38" s="41" t="str">
        <f t="shared" si="29"/>
        <v/>
      </c>
      <c r="BB38" s="41" t="str">
        <f t="shared" si="29"/>
        <v/>
      </c>
      <c r="BC38" s="41" t="str">
        <f t="shared" si="29"/>
        <v/>
      </c>
      <c r="BD38" s="41" t="str">
        <f t="shared" si="29"/>
        <v/>
      </c>
      <c r="BE38" s="41" t="str">
        <f t="shared" si="29"/>
        <v/>
      </c>
      <c r="BF38" s="41" t="str">
        <f t="shared" si="29"/>
        <v/>
      </c>
      <c r="BG38" s="41" t="str">
        <f t="shared" si="29"/>
        <v/>
      </c>
    </row>
    <row r="39" spans="2:59">
      <c r="B39" s="9">
        <v>29</v>
      </c>
      <c r="C39" s="12"/>
      <c r="D39" s="12"/>
      <c r="E39" s="12"/>
      <c r="F39" s="12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" t="str">
        <f t="shared" si="2"/>
        <v/>
      </c>
      <c r="AG39" s="14"/>
      <c r="AI39" s="41" t="str">
        <f>IF(G39="","",(IF($F39="A",G39,(HLOOKUP(AI$10,$G$6:$AE$48,34,0)))))</f>
        <v/>
      </c>
      <c r="AJ39" s="41" t="str">
        <f t="shared" ref="AJ39:BG39" si="30">IF(H39="","",(IF($F39="A",H39,(HLOOKUP(AJ$10,$G$6:$AE$48,34,0)))))</f>
        <v/>
      </c>
      <c r="AK39" s="41" t="str">
        <f t="shared" si="30"/>
        <v/>
      </c>
      <c r="AL39" s="41" t="str">
        <f t="shared" si="30"/>
        <v/>
      </c>
      <c r="AM39" s="41" t="str">
        <f t="shared" si="30"/>
        <v/>
      </c>
      <c r="AN39" s="41" t="str">
        <f t="shared" si="30"/>
        <v/>
      </c>
      <c r="AO39" s="41" t="str">
        <f t="shared" si="30"/>
        <v/>
      </c>
      <c r="AP39" s="41" t="str">
        <f t="shared" si="30"/>
        <v/>
      </c>
      <c r="AQ39" s="41" t="str">
        <f t="shared" si="30"/>
        <v/>
      </c>
      <c r="AR39" s="41" t="str">
        <f t="shared" si="30"/>
        <v/>
      </c>
      <c r="AS39" s="41" t="str">
        <f t="shared" si="30"/>
        <v/>
      </c>
      <c r="AT39" s="41" t="str">
        <f t="shared" si="30"/>
        <v/>
      </c>
      <c r="AU39" s="41" t="str">
        <f t="shared" si="30"/>
        <v/>
      </c>
      <c r="AV39" s="41" t="str">
        <f t="shared" si="30"/>
        <v/>
      </c>
      <c r="AW39" s="41" t="str">
        <f t="shared" si="30"/>
        <v/>
      </c>
      <c r="AX39" s="41" t="str">
        <f t="shared" si="30"/>
        <v/>
      </c>
      <c r="AY39" s="41" t="str">
        <f t="shared" si="30"/>
        <v/>
      </c>
      <c r="AZ39" s="41" t="str">
        <f t="shared" si="30"/>
        <v/>
      </c>
      <c r="BA39" s="41" t="str">
        <f t="shared" si="30"/>
        <v/>
      </c>
      <c r="BB39" s="41" t="str">
        <f t="shared" si="30"/>
        <v/>
      </c>
      <c r="BC39" s="41" t="str">
        <f t="shared" si="30"/>
        <v/>
      </c>
      <c r="BD39" s="41" t="str">
        <f t="shared" si="30"/>
        <v/>
      </c>
      <c r="BE39" s="41" t="str">
        <f t="shared" si="30"/>
        <v/>
      </c>
      <c r="BF39" s="41" t="str">
        <f t="shared" si="30"/>
        <v/>
      </c>
      <c r="BG39" s="41" t="str">
        <f t="shared" si="30"/>
        <v/>
      </c>
    </row>
    <row r="40" spans="2:59">
      <c r="B40" s="9">
        <v>30</v>
      </c>
      <c r="C40" s="12"/>
      <c r="D40" s="12"/>
      <c r="E40" s="12"/>
      <c r="F40" s="12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" t="str">
        <f t="shared" si="2"/>
        <v/>
      </c>
      <c r="AG40" s="14"/>
      <c r="AI40" s="41" t="str">
        <f>IF(G40="","",(IF($F40="A",G40,(HLOOKUP(AI$10,$G$6:$AE$48,35,0)))))</f>
        <v/>
      </c>
      <c r="AJ40" s="41" t="str">
        <f t="shared" ref="AJ40:BG40" si="31">IF(H40="","",(IF($F40="A",H40,(HLOOKUP(AJ$10,$G$6:$AE$48,35,0)))))</f>
        <v/>
      </c>
      <c r="AK40" s="41" t="str">
        <f t="shared" si="31"/>
        <v/>
      </c>
      <c r="AL40" s="41" t="str">
        <f t="shared" si="31"/>
        <v/>
      </c>
      <c r="AM40" s="41" t="str">
        <f t="shared" si="31"/>
        <v/>
      </c>
      <c r="AN40" s="41" t="str">
        <f t="shared" si="31"/>
        <v/>
      </c>
      <c r="AO40" s="41" t="str">
        <f t="shared" si="31"/>
        <v/>
      </c>
      <c r="AP40" s="41" t="str">
        <f t="shared" si="31"/>
        <v/>
      </c>
      <c r="AQ40" s="41" t="str">
        <f t="shared" si="31"/>
        <v/>
      </c>
      <c r="AR40" s="41" t="str">
        <f t="shared" si="31"/>
        <v/>
      </c>
      <c r="AS40" s="41" t="str">
        <f t="shared" si="31"/>
        <v/>
      </c>
      <c r="AT40" s="41" t="str">
        <f t="shared" si="31"/>
        <v/>
      </c>
      <c r="AU40" s="41" t="str">
        <f t="shared" si="31"/>
        <v/>
      </c>
      <c r="AV40" s="41" t="str">
        <f t="shared" si="31"/>
        <v/>
      </c>
      <c r="AW40" s="41" t="str">
        <f t="shared" si="31"/>
        <v/>
      </c>
      <c r="AX40" s="41" t="str">
        <f t="shared" si="31"/>
        <v/>
      </c>
      <c r="AY40" s="41" t="str">
        <f t="shared" si="31"/>
        <v/>
      </c>
      <c r="AZ40" s="41" t="str">
        <f t="shared" si="31"/>
        <v/>
      </c>
      <c r="BA40" s="41" t="str">
        <f t="shared" si="31"/>
        <v/>
      </c>
      <c r="BB40" s="41" t="str">
        <f t="shared" si="31"/>
        <v/>
      </c>
      <c r="BC40" s="41" t="str">
        <f t="shared" si="31"/>
        <v/>
      </c>
      <c r="BD40" s="41" t="str">
        <f t="shared" si="31"/>
        <v/>
      </c>
      <c r="BE40" s="41" t="str">
        <f t="shared" si="31"/>
        <v/>
      </c>
      <c r="BF40" s="41" t="str">
        <f t="shared" si="31"/>
        <v/>
      </c>
      <c r="BG40" s="41" t="str">
        <f t="shared" si="31"/>
        <v/>
      </c>
    </row>
    <row r="41" spans="2:59">
      <c r="B41" s="9">
        <v>31</v>
      </c>
      <c r="C41" s="12"/>
      <c r="D41" s="12"/>
      <c r="E41" s="12"/>
      <c r="F41" s="12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" t="str">
        <f t="shared" si="2"/>
        <v/>
      </c>
      <c r="AG41" s="14"/>
      <c r="AI41" s="41" t="str">
        <f>IF(G41="","",(IF($F41="A",G41,(HLOOKUP(AI$10,$G$6:$AE$48,36,0)))))</f>
        <v/>
      </c>
      <c r="AJ41" s="41" t="str">
        <f t="shared" ref="AJ41:BG41" si="32">IF(H41="","",(IF($F41="A",H41,(HLOOKUP(AJ$10,$G$6:$AE$48,36,0)))))</f>
        <v/>
      </c>
      <c r="AK41" s="41" t="str">
        <f t="shared" si="32"/>
        <v/>
      </c>
      <c r="AL41" s="41" t="str">
        <f t="shared" si="32"/>
        <v/>
      </c>
      <c r="AM41" s="41" t="str">
        <f t="shared" si="32"/>
        <v/>
      </c>
      <c r="AN41" s="41" t="str">
        <f t="shared" si="32"/>
        <v/>
      </c>
      <c r="AO41" s="41" t="str">
        <f t="shared" si="32"/>
        <v/>
      </c>
      <c r="AP41" s="41" t="str">
        <f t="shared" si="32"/>
        <v/>
      </c>
      <c r="AQ41" s="41" t="str">
        <f t="shared" si="32"/>
        <v/>
      </c>
      <c r="AR41" s="41" t="str">
        <f t="shared" si="32"/>
        <v/>
      </c>
      <c r="AS41" s="41" t="str">
        <f t="shared" si="32"/>
        <v/>
      </c>
      <c r="AT41" s="41" t="str">
        <f t="shared" si="32"/>
        <v/>
      </c>
      <c r="AU41" s="41" t="str">
        <f t="shared" si="32"/>
        <v/>
      </c>
      <c r="AV41" s="41" t="str">
        <f t="shared" si="32"/>
        <v/>
      </c>
      <c r="AW41" s="41" t="str">
        <f t="shared" si="32"/>
        <v/>
      </c>
      <c r="AX41" s="41" t="str">
        <f t="shared" si="32"/>
        <v/>
      </c>
      <c r="AY41" s="41" t="str">
        <f t="shared" si="32"/>
        <v/>
      </c>
      <c r="AZ41" s="41" t="str">
        <f t="shared" si="32"/>
        <v/>
      </c>
      <c r="BA41" s="41" t="str">
        <f t="shared" si="32"/>
        <v/>
      </c>
      <c r="BB41" s="41" t="str">
        <f t="shared" si="32"/>
        <v/>
      </c>
      <c r="BC41" s="41" t="str">
        <f t="shared" si="32"/>
        <v/>
      </c>
      <c r="BD41" s="41" t="str">
        <f t="shared" si="32"/>
        <v/>
      </c>
      <c r="BE41" s="41" t="str">
        <f t="shared" si="32"/>
        <v/>
      </c>
      <c r="BF41" s="41" t="str">
        <f t="shared" si="32"/>
        <v/>
      </c>
      <c r="BG41" s="41" t="str">
        <f t="shared" si="32"/>
        <v/>
      </c>
    </row>
    <row r="42" spans="2:59">
      <c r="B42" s="9">
        <v>32</v>
      </c>
      <c r="C42" s="12"/>
      <c r="D42" s="12"/>
      <c r="E42" s="12"/>
      <c r="F42" s="12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" t="str">
        <f t="shared" si="2"/>
        <v/>
      </c>
      <c r="AG42" s="14"/>
      <c r="AI42" s="41" t="str">
        <f>IF(G42="","",(IF($F42="A",G42,(HLOOKUP(AI$10,$G$6:$AE$48,37,0)))))</f>
        <v/>
      </c>
      <c r="AJ42" s="41" t="str">
        <f t="shared" ref="AJ42:BG42" si="33">IF(H42="","",(IF($F42="A",H42,(HLOOKUP(AJ$10,$G$6:$AE$48,37,0)))))</f>
        <v/>
      </c>
      <c r="AK42" s="41" t="str">
        <f t="shared" si="33"/>
        <v/>
      </c>
      <c r="AL42" s="41" t="str">
        <f t="shared" si="33"/>
        <v/>
      </c>
      <c r="AM42" s="41" t="str">
        <f t="shared" si="33"/>
        <v/>
      </c>
      <c r="AN42" s="41" t="str">
        <f t="shared" si="33"/>
        <v/>
      </c>
      <c r="AO42" s="41" t="str">
        <f t="shared" si="33"/>
        <v/>
      </c>
      <c r="AP42" s="41" t="str">
        <f t="shared" si="33"/>
        <v/>
      </c>
      <c r="AQ42" s="41" t="str">
        <f t="shared" si="33"/>
        <v/>
      </c>
      <c r="AR42" s="41" t="str">
        <f t="shared" si="33"/>
        <v/>
      </c>
      <c r="AS42" s="41" t="str">
        <f t="shared" si="33"/>
        <v/>
      </c>
      <c r="AT42" s="41" t="str">
        <f t="shared" si="33"/>
        <v/>
      </c>
      <c r="AU42" s="41" t="str">
        <f t="shared" si="33"/>
        <v/>
      </c>
      <c r="AV42" s="41" t="str">
        <f t="shared" si="33"/>
        <v/>
      </c>
      <c r="AW42" s="41" t="str">
        <f t="shared" si="33"/>
        <v/>
      </c>
      <c r="AX42" s="41" t="str">
        <f t="shared" si="33"/>
        <v/>
      </c>
      <c r="AY42" s="41" t="str">
        <f t="shared" si="33"/>
        <v/>
      </c>
      <c r="AZ42" s="41" t="str">
        <f t="shared" si="33"/>
        <v/>
      </c>
      <c r="BA42" s="41" t="str">
        <f t="shared" si="33"/>
        <v/>
      </c>
      <c r="BB42" s="41" t="str">
        <f t="shared" si="33"/>
        <v/>
      </c>
      <c r="BC42" s="41" t="str">
        <f t="shared" si="33"/>
        <v/>
      </c>
      <c r="BD42" s="41" t="str">
        <f t="shared" si="33"/>
        <v/>
      </c>
      <c r="BE42" s="41" t="str">
        <f t="shared" si="33"/>
        <v/>
      </c>
      <c r="BF42" s="41" t="str">
        <f t="shared" si="33"/>
        <v/>
      </c>
      <c r="BG42" s="41" t="str">
        <f t="shared" si="33"/>
        <v/>
      </c>
    </row>
    <row r="43" spans="2:59">
      <c r="B43" s="9">
        <v>33</v>
      </c>
      <c r="C43" s="12"/>
      <c r="D43" s="12"/>
      <c r="E43" s="12"/>
      <c r="F43" s="12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" t="str">
        <f t="shared" si="2"/>
        <v/>
      </c>
      <c r="AG43" s="14"/>
      <c r="AI43" s="41" t="str">
        <f>IF(G43="","",(IF($F43="A",G43,(HLOOKUP(AI$10,$G$6:$AE$48,38,0)))))</f>
        <v/>
      </c>
      <c r="AJ43" s="41" t="str">
        <f t="shared" ref="AJ43:BG43" si="34">IF(H43="","",(IF($F43="A",H43,(HLOOKUP(AJ$10,$G$6:$AE$48,38,0)))))</f>
        <v/>
      </c>
      <c r="AK43" s="41" t="str">
        <f t="shared" si="34"/>
        <v/>
      </c>
      <c r="AL43" s="41" t="str">
        <f t="shared" si="34"/>
        <v/>
      </c>
      <c r="AM43" s="41" t="str">
        <f t="shared" si="34"/>
        <v/>
      </c>
      <c r="AN43" s="41" t="str">
        <f t="shared" si="34"/>
        <v/>
      </c>
      <c r="AO43" s="41" t="str">
        <f t="shared" si="34"/>
        <v/>
      </c>
      <c r="AP43" s="41" t="str">
        <f t="shared" si="34"/>
        <v/>
      </c>
      <c r="AQ43" s="41" t="str">
        <f t="shared" si="34"/>
        <v/>
      </c>
      <c r="AR43" s="41" t="str">
        <f t="shared" si="34"/>
        <v/>
      </c>
      <c r="AS43" s="41" t="str">
        <f t="shared" si="34"/>
        <v/>
      </c>
      <c r="AT43" s="41" t="str">
        <f t="shared" si="34"/>
        <v/>
      </c>
      <c r="AU43" s="41" t="str">
        <f t="shared" si="34"/>
        <v/>
      </c>
      <c r="AV43" s="41" t="str">
        <f t="shared" si="34"/>
        <v/>
      </c>
      <c r="AW43" s="41" t="str">
        <f t="shared" si="34"/>
        <v/>
      </c>
      <c r="AX43" s="41" t="str">
        <f t="shared" si="34"/>
        <v/>
      </c>
      <c r="AY43" s="41" t="str">
        <f t="shared" si="34"/>
        <v/>
      </c>
      <c r="AZ43" s="41" t="str">
        <f t="shared" si="34"/>
        <v/>
      </c>
      <c r="BA43" s="41" t="str">
        <f t="shared" si="34"/>
        <v/>
      </c>
      <c r="BB43" s="41" t="str">
        <f t="shared" si="34"/>
        <v/>
      </c>
      <c r="BC43" s="41" t="str">
        <f t="shared" si="34"/>
        <v/>
      </c>
      <c r="BD43" s="41" t="str">
        <f t="shared" si="34"/>
        <v/>
      </c>
      <c r="BE43" s="41" t="str">
        <f t="shared" si="34"/>
        <v/>
      </c>
      <c r="BF43" s="41" t="str">
        <f t="shared" si="34"/>
        <v/>
      </c>
      <c r="BG43" s="41" t="str">
        <f t="shared" si="34"/>
        <v/>
      </c>
    </row>
    <row r="44" spans="2:59">
      <c r="B44" s="9">
        <v>34</v>
      </c>
      <c r="C44" s="12"/>
      <c r="D44" s="12"/>
      <c r="E44" s="12"/>
      <c r="F44" s="12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" t="str">
        <f t="shared" si="2"/>
        <v/>
      </c>
      <c r="AG44" s="14"/>
      <c r="AI44" s="41" t="str">
        <f>IF(G44="","",(IF($F44="A",G44,(HLOOKUP(AI$10,$G$6:$AE$48,39,0)))))</f>
        <v/>
      </c>
      <c r="AJ44" s="41" t="str">
        <f t="shared" ref="AJ44:BG44" si="35">IF(H44="","",(IF($F44="A",H44,(HLOOKUP(AJ$10,$G$6:$AE$48,39,0)))))</f>
        <v/>
      </c>
      <c r="AK44" s="41" t="str">
        <f t="shared" si="35"/>
        <v/>
      </c>
      <c r="AL44" s="41" t="str">
        <f t="shared" si="35"/>
        <v/>
      </c>
      <c r="AM44" s="41" t="str">
        <f t="shared" si="35"/>
        <v/>
      </c>
      <c r="AN44" s="41" t="str">
        <f t="shared" si="35"/>
        <v/>
      </c>
      <c r="AO44" s="41" t="str">
        <f t="shared" si="35"/>
        <v/>
      </c>
      <c r="AP44" s="41" t="str">
        <f t="shared" si="35"/>
        <v/>
      </c>
      <c r="AQ44" s="41" t="str">
        <f t="shared" si="35"/>
        <v/>
      </c>
      <c r="AR44" s="41" t="str">
        <f t="shared" si="35"/>
        <v/>
      </c>
      <c r="AS44" s="41" t="str">
        <f t="shared" si="35"/>
        <v/>
      </c>
      <c r="AT44" s="41" t="str">
        <f t="shared" si="35"/>
        <v/>
      </c>
      <c r="AU44" s="41" t="str">
        <f t="shared" si="35"/>
        <v/>
      </c>
      <c r="AV44" s="41" t="str">
        <f t="shared" si="35"/>
        <v/>
      </c>
      <c r="AW44" s="41" t="str">
        <f t="shared" si="35"/>
        <v/>
      </c>
      <c r="AX44" s="41" t="str">
        <f t="shared" si="35"/>
        <v/>
      </c>
      <c r="AY44" s="41" t="str">
        <f t="shared" si="35"/>
        <v/>
      </c>
      <c r="AZ44" s="41" t="str">
        <f t="shared" si="35"/>
        <v/>
      </c>
      <c r="BA44" s="41" t="str">
        <f t="shared" si="35"/>
        <v/>
      </c>
      <c r="BB44" s="41" t="str">
        <f t="shared" si="35"/>
        <v/>
      </c>
      <c r="BC44" s="41" t="str">
        <f t="shared" si="35"/>
        <v/>
      </c>
      <c r="BD44" s="41" t="str">
        <f t="shared" si="35"/>
        <v/>
      </c>
      <c r="BE44" s="41" t="str">
        <f t="shared" si="35"/>
        <v/>
      </c>
      <c r="BF44" s="41" t="str">
        <f t="shared" si="35"/>
        <v/>
      </c>
      <c r="BG44" s="41" t="str">
        <f t="shared" si="35"/>
        <v/>
      </c>
    </row>
    <row r="45" spans="2:59">
      <c r="B45" s="9">
        <v>35</v>
      </c>
      <c r="C45" s="12"/>
      <c r="D45" s="12"/>
      <c r="E45" s="12"/>
      <c r="F45" s="12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" t="str">
        <f t="shared" si="2"/>
        <v/>
      </c>
      <c r="AG45" s="14"/>
      <c r="AI45" s="41" t="str">
        <f>IF(G45="","",(IF($F45="A",G45,(HLOOKUP(AI$10,$G$6:$AE$48,40,0)))))</f>
        <v/>
      </c>
      <c r="AJ45" s="41" t="str">
        <f t="shared" ref="AJ45:BG45" si="36">IF(H45="","",(IF($F45="A",H45,(HLOOKUP(AJ$10,$G$6:$AE$48,40,0)))))</f>
        <v/>
      </c>
      <c r="AK45" s="41" t="str">
        <f t="shared" si="36"/>
        <v/>
      </c>
      <c r="AL45" s="41" t="str">
        <f t="shared" si="36"/>
        <v/>
      </c>
      <c r="AM45" s="41" t="str">
        <f t="shared" si="36"/>
        <v/>
      </c>
      <c r="AN45" s="41" t="str">
        <f t="shared" si="36"/>
        <v/>
      </c>
      <c r="AO45" s="41" t="str">
        <f t="shared" si="36"/>
        <v/>
      </c>
      <c r="AP45" s="41" t="str">
        <f t="shared" si="36"/>
        <v/>
      </c>
      <c r="AQ45" s="41" t="str">
        <f t="shared" si="36"/>
        <v/>
      </c>
      <c r="AR45" s="41" t="str">
        <f t="shared" si="36"/>
        <v/>
      </c>
      <c r="AS45" s="41" t="str">
        <f t="shared" si="36"/>
        <v/>
      </c>
      <c r="AT45" s="41" t="str">
        <f t="shared" si="36"/>
        <v/>
      </c>
      <c r="AU45" s="41" t="str">
        <f t="shared" si="36"/>
        <v/>
      </c>
      <c r="AV45" s="41" t="str">
        <f t="shared" si="36"/>
        <v/>
      </c>
      <c r="AW45" s="41" t="str">
        <f t="shared" si="36"/>
        <v/>
      </c>
      <c r="AX45" s="41" t="str">
        <f t="shared" si="36"/>
        <v/>
      </c>
      <c r="AY45" s="41" t="str">
        <f t="shared" si="36"/>
        <v/>
      </c>
      <c r="AZ45" s="41" t="str">
        <f t="shared" si="36"/>
        <v/>
      </c>
      <c r="BA45" s="41" t="str">
        <f t="shared" si="36"/>
        <v/>
      </c>
      <c r="BB45" s="41" t="str">
        <f t="shared" si="36"/>
        <v/>
      </c>
      <c r="BC45" s="41" t="str">
        <f t="shared" si="36"/>
        <v/>
      </c>
      <c r="BD45" s="41" t="str">
        <f t="shared" si="36"/>
        <v/>
      </c>
      <c r="BE45" s="41" t="str">
        <f t="shared" si="36"/>
        <v/>
      </c>
      <c r="BF45" s="41" t="str">
        <f t="shared" si="36"/>
        <v/>
      </c>
      <c r="BG45" s="41" t="str">
        <f t="shared" si="36"/>
        <v/>
      </c>
    </row>
    <row r="46" spans="2:59">
      <c r="B46" s="9">
        <v>36</v>
      </c>
      <c r="C46" s="12"/>
      <c r="D46" s="12"/>
      <c r="E46" s="12"/>
      <c r="F46" s="12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" t="str">
        <f t="shared" si="2"/>
        <v/>
      </c>
      <c r="AG46" s="14"/>
      <c r="AI46" s="41" t="str">
        <f>IF(G46="","",(IF($F46="A",G46,(HLOOKUP(AI$10,$G$6:$AE$48,41,0)))))</f>
        <v/>
      </c>
      <c r="AJ46" s="41" t="str">
        <f t="shared" ref="AJ46:BG46" si="37">IF(H46="","",(IF($F46="A",H46,(HLOOKUP(AJ$10,$G$6:$AE$48,41,0)))))</f>
        <v/>
      </c>
      <c r="AK46" s="41" t="str">
        <f t="shared" si="37"/>
        <v/>
      </c>
      <c r="AL46" s="41" t="str">
        <f t="shared" si="37"/>
        <v/>
      </c>
      <c r="AM46" s="41" t="str">
        <f t="shared" si="37"/>
        <v/>
      </c>
      <c r="AN46" s="41" t="str">
        <f t="shared" si="37"/>
        <v/>
      </c>
      <c r="AO46" s="41" t="str">
        <f t="shared" si="37"/>
        <v/>
      </c>
      <c r="AP46" s="41" t="str">
        <f t="shared" si="37"/>
        <v/>
      </c>
      <c r="AQ46" s="41" t="str">
        <f t="shared" si="37"/>
        <v/>
      </c>
      <c r="AR46" s="41" t="str">
        <f t="shared" si="37"/>
        <v/>
      </c>
      <c r="AS46" s="41" t="str">
        <f t="shared" si="37"/>
        <v/>
      </c>
      <c r="AT46" s="41" t="str">
        <f t="shared" si="37"/>
        <v/>
      </c>
      <c r="AU46" s="41" t="str">
        <f t="shared" si="37"/>
        <v/>
      </c>
      <c r="AV46" s="41" t="str">
        <f t="shared" si="37"/>
        <v/>
      </c>
      <c r="AW46" s="41" t="str">
        <f t="shared" si="37"/>
        <v/>
      </c>
      <c r="AX46" s="41" t="str">
        <f t="shared" si="37"/>
        <v/>
      </c>
      <c r="AY46" s="41" t="str">
        <f t="shared" si="37"/>
        <v/>
      </c>
      <c r="AZ46" s="41" t="str">
        <f t="shared" si="37"/>
        <v/>
      </c>
      <c r="BA46" s="41" t="str">
        <f t="shared" si="37"/>
        <v/>
      </c>
      <c r="BB46" s="41" t="str">
        <f t="shared" si="37"/>
        <v/>
      </c>
      <c r="BC46" s="41" t="str">
        <f t="shared" si="37"/>
        <v/>
      </c>
      <c r="BD46" s="41" t="str">
        <f t="shared" si="37"/>
        <v/>
      </c>
      <c r="BE46" s="41" t="str">
        <f t="shared" si="37"/>
        <v/>
      </c>
      <c r="BF46" s="41" t="str">
        <f t="shared" si="37"/>
        <v/>
      </c>
      <c r="BG46" s="41" t="str">
        <f t="shared" si="37"/>
        <v/>
      </c>
    </row>
    <row r="47" spans="2:59">
      <c r="B47" s="9">
        <v>37</v>
      </c>
      <c r="C47" s="12"/>
      <c r="D47" s="12"/>
      <c r="E47" s="12"/>
      <c r="F47" s="12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" t="str">
        <f t="shared" si="2"/>
        <v/>
      </c>
      <c r="AG47" s="14"/>
      <c r="AI47" s="41" t="str">
        <f>IF(G47="","",(IF($F47="A",G47,(HLOOKUP(AI$10,$G$6:$AE$48,42,0)))))</f>
        <v/>
      </c>
      <c r="AJ47" s="41" t="str">
        <f t="shared" ref="AJ47:BG47" si="38">IF(H47="","",(IF($F47="A",H47,(HLOOKUP(AJ$10,$G$6:$AE$48,42,0)))))</f>
        <v/>
      </c>
      <c r="AK47" s="41" t="str">
        <f t="shared" si="38"/>
        <v/>
      </c>
      <c r="AL47" s="41" t="str">
        <f t="shared" si="38"/>
        <v/>
      </c>
      <c r="AM47" s="41" t="str">
        <f t="shared" si="38"/>
        <v/>
      </c>
      <c r="AN47" s="41" t="str">
        <f t="shared" si="38"/>
        <v/>
      </c>
      <c r="AO47" s="41" t="str">
        <f t="shared" si="38"/>
        <v/>
      </c>
      <c r="AP47" s="41" t="str">
        <f t="shared" si="38"/>
        <v/>
      </c>
      <c r="AQ47" s="41" t="str">
        <f t="shared" si="38"/>
        <v/>
      </c>
      <c r="AR47" s="41" t="str">
        <f t="shared" si="38"/>
        <v/>
      </c>
      <c r="AS47" s="41" t="str">
        <f t="shared" si="38"/>
        <v/>
      </c>
      <c r="AT47" s="41" t="str">
        <f t="shared" si="38"/>
        <v/>
      </c>
      <c r="AU47" s="41" t="str">
        <f t="shared" si="38"/>
        <v/>
      </c>
      <c r="AV47" s="41" t="str">
        <f t="shared" si="38"/>
        <v/>
      </c>
      <c r="AW47" s="41" t="str">
        <f t="shared" si="38"/>
        <v/>
      </c>
      <c r="AX47" s="41" t="str">
        <f t="shared" si="38"/>
        <v/>
      </c>
      <c r="AY47" s="41" t="str">
        <f t="shared" si="38"/>
        <v/>
      </c>
      <c r="AZ47" s="41" t="str">
        <f t="shared" si="38"/>
        <v/>
      </c>
      <c r="BA47" s="41" t="str">
        <f t="shared" si="38"/>
        <v/>
      </c>
      <c r="BB47" s="41" t="str">
        <f t="shared" si="38"/>
        <v/>
      </c>
      <c r="BC47" s="41" t="str">
        <f t="shared" si="38"/>
        <v/>
      </c>
      <c r="BD47" s="41" t="str">
        <f t="shared" si="38"/>
        <v/>
      </c>
      <c r="BE47" s="41" t="str">
        <f t="shared" si="38"/>
        <v/>
      </c>
      <c r="BF47" s="41" t="str">
        <f t="shared" si="38"/>
        <v/>
      </c>
      <c r="BG47" s="41" t="str">
        <f t="shared" si="38"/>
        <v/>
      </c>
    </row>
    <row r="48" spans="2:59">
      <c r="B48" s="10">
        <v>38</v>
      </c>
      <c r="C48" s="12"/>
      <c r="D48" s="12"/>
      <c r="E48" s="12"/>
      <c r="F48" s="13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2" t="str">
        <f t="shared" si="2"/>
        <v/>
      </c>
      <c r="AG48" s="16"/>
      <c r="AI48" s="41" t="str">
        <f>IF(G48="","",(IF($F48="A",G48,(HLOOKUP(AI$10,$G$6:$AE$48,43,0)))))</f>
        <v/>
      </c>
      <c r="AJ48" s="41" t="str">
        <f t="shared" ref="AJ48:BG48" si="39">IF(H48="","",(IF($F48="A",H48,(HLOOKUP(AJ$10,$G$6:$AE$48,43,0)))))</f>
        <v/>
      </c>
      <c r="AK48" s="41" t="str">
        <f t="shared" si="39"/>
        <v/>
      </c>
      <c r="AL48" s="41" t="str">
        <f t="shared" si="39"/>
        <v/>
      </c>
      <c r="AM48" s="41" t="str">
        <f t="shared" si="39"/>
        <v/>
      </c>
      <c r="AN48" s="41" t="str">
        <f t="shared" si="39"/>
        <v/>
      </c>
      <c r="AO48" s="41" t="str">
        <f t="shared" si="39"/>
        <v/>
      </c>
      <c r="AP48" s="41" t="str">
        <f t="shared" si="39"/>
        <v/>
      </c>
      <c r="AQ48" s="41" t="str">
        <f t="shared" si="39"/>
        <v/>
      </c>
      <c r="AR48" s="41" t="str">
        <f t="shared" si="39"/>
        <v/>
      </c>
      <c r="AS48" s="41" t="str">
        <f t="shared" si="39"/>
        <v/>
      </c>
      <c r="AT48" s="41" t="str">
        <f t="shared" si="39"/>
        <v/>
      </c>
      <c r="AU48" s="41" t="str">
        <f t="shared" si="39"/>
        <v/>
      </c>
      <c r="AV48" s="41" t="str">
        <f t="shared" si="39"/>
        <v/>
      </c>
      <c r="AW48" s="41" t="str">
        <f t="shared" si="39"/>
        <v/>
      </c>
      <c r="AX48" s="41" t="str">
        <f t="shared" si="39"/>
        <v/>
      </c>
      <c r="AY48" s="41" t="str">
        <f t="shared" si="39"/>
        <v/>
      </c>
      <c r="AZ48" s="41" t="str">
        <f t="shared" si="39"/>
        <v/>
      </c>
      <c r="BA48" s="41" t="str">
        <f t="shared" si="39"/>
        <v/>
      </c>
      <c r="BB48" s="41" t="str">
        <f t="shared" si="39"/>
        <v/>
      </c>
      <c r="BC48" s="41" t="str">
        <f t="shared" si="39"/>
        <v/>
      </c>
      <c r="BD48" s="41" t="str">
        <f t="shared" si="39"/>
        <v/>
      </c>
      <c r="BE48" s="41" t="str">
        <f t="shared" si="39"/>
        <v/>
      </c>
      <c r="BF48" s="41" t="str">
        <f t="shared" si="39"/>
        <v/>
      </c>
      <c r="BG48" s="41" t="str">
        <f t="shared" si="39"/>
        <v/>
      </c>
    </row>
    <row r="49" spans="2:59">
      <c r="B49" s="54" t="s">
        <v>32</v>
      </c>
      <c r="C49" s="54"/>
      <c r="D49" s="54"/>
      <c r="E49" s="54"/>
      <c r="F49" s="54"/>
      <c r="G49" s="3" t="str">
        <f>IF(G11="","",AVERAGE(AI11:AI48)/G7*100)</f>
        <v/>
      </c>
      <c r="H49" s="3" t="str">
        <f t="shared" ref="H49:P49" si="40">IF(H11="","",AVERAGE(AJ11:AJ48)/H7*100)</f>
        <v/>
      </c>
      <c r="I49" s="3" t="str">
        <f t="shared" si="40"/>
        <v/>
      </c>
      <c r="J49" s="3" t="str">
        <f t="shared" si="40"/>
        <v/>
      </c>
      <c r="K49" s="3" t="str">
        <f t="shared" si="40"/>
        <v/>
      </c>
      <c r="L49" s="3" t="str">
        <f t="shared" si="40"/>
        <v/>
      </c>
      <c r="M49" s="3" t="str">
        <f t="shared" si="40"/>
        <v/>
      </c>
      <c r="N49" s="3" t="str">
        <f t="shared" si="40"/>
        <v/>
      </c>
      <c r="O49" s="3" t="str">
        <f t="shared" si="40"/>
        <v/>
      </c>
      <c r="P49" s="3" t="str">
        <f t="shared" si="40"/>
        <v/>
      </c>
      <c r="Q49" s="3" t="str">
        <f t="shared" ref="Q49" si="41">IF(Q11="","",AVERAGE(AS11:AS48)/Q7*100)</f>
        <v/>
      </c>
      <c r="R49" s="3" t="str">
        <f t="shared" ref="R49" si="42">IF(R11="","",AVERAGE(AT11:AT48)/R7*100)</f>
        <v/>
      </c>
      <c r="S49" s="3" t="str">
        <f t="shared" ref="S49" si="43">IF(S11="","",AVERAGE(AU11:AU48)/S7*100)</f>
        <v/>
      </c>
      <c r="T49" s="3" t="str">
        <f t="shared" ref="T49" si="44">IF(T11="","",AVERAGE(AV11:AV48)/T7*100)</f>
        <v/>
      </c>
      <c r="U49" s="3" t="str">
        <f t="shared" ref="U49" si="45">IF(U11="","",AVERAGE(AW11:AW48)/U7*100)</f>
        <v/>
      </c>
      <c r="V49" s="3" t="str">
        <f t="shared" ref="V49" si="46">IF(V11="","",AVERAGE(AX11:AX48)/V7*100)</f>
        <v/>
      </c>
      <c r="W49" s="3" t="str">
        <f t="shared" ref="W49" si="47">IF(W11="","",AVERAGE(AY11:AY48)/W7*100)</f>
        <v/>
      </c>
      <c r="X49" s="3" t="str">
        <f t="shared" ref="X49" si="48">IF(X11="","",AVERAGE(AZ11:AZ48)/X7*100)</f>
        <v/>
      </c>
      <c r="Y49" s="3" t="str">
        <f t="shared" ref="Y49" si="49">IF(Y11="","",AVERAGE(BA11:BA48)/Y7*100)</f>
        <v/>
      </c>
      <c r="Z49" s="3" t="str">
        <f t="shared" ref="Z49" si="50">IF(Z11="","",AVERAGE(BB11:BB48)/Z7*100)</f>
        <v/>
      </c>
      <c r="AA49" s="3" t="str">
        <f t="shared" ref="AA49" si="51">IF(AA11="","",AVERAGE(BC11:BC48)/AA7*100)</f>
        <v/>
      </c>
      <c r="AB49" s="3" t="str">
        <f t="shared" ref="AB49" si="52">IF(AB11="","",AVERAGE(BD11:BD48)/AB7*100)</f>
        <v/>
      </c>
      <c r="AC49" s="3" t="str">
        <f t="shared" ref="AC49" si="53">IF(AC11="","",AVERAGE(BE11:BE48)/AC7*100)</f>
        <v/>
      </c>
      <c r="AD49" s="3" t="str">
        <f t="shared" ref="AD49" si="54">IF(AD11="","",AVERAGE(BF11:BF48)/AD7*100)</f>
        <v/>
      </c>
      <c r="AE49" s="3" t="str">
        <f t="shared" ref="AE49" si="55">IF(AE11="","",AVERAGE(BG11:BG48)/AE7*100)</f>
        <v/>
      </c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</row>
    <row r="51" spans="2:59">
      <c r="B51" s="53" t="s">
        <v>10</v>
      </c>
      <c r="C51" s="53"/>
      <c r="D51" s="53"/>
      <c r="E51" s="53"/>
      <c r="G51" s="17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9"/>
      <c r="AC51" s="19"/>
      <c r="AD51" s="19"/>
      <c r="AE51" s="19"/>
      <c r="AF51" s="19"/>
      <c r="AG51" s="20"/>
    </row>
    <row r="52" spans="2:59">
      <c r="B52" s="53" t="s">
        <v>12</v>
      </c>
      <c r="C52" s="53"/>
      <c r="D52" s="4">
        <f>COUNTIF(AF11:AF48,"&lt;49,99")</f>
        <v>0</v>
      </c>
      <c r="E52" s="5" t="e">
        <f>D52/(38-COUNTIF($D$11:$D$48,""))*100</f>
        <v>#DIV/0!</v>
      </c>
      <c r="G52" s="21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3"/>
      <c r="AC52" s="23"/>
      <c r="AD52" s="23"/>
      <c r="AE52" s="23"/>
      <c r="AF52" s="23"/>
      <c r="AG52" s="24"/>
    </row>
    <row r="53" spans="2:59">
      <c r="B53" s="53" t="s">
        <v>13</v>
      </c>
      <c r="C53" s="53"/>
      <c r="D53" s="4">
        <f>COUNTIFS(AF11:AF48,"&lt;69,99",AF11:AF48,"&gt;49,99")</f>
        <v>0</v>
      </c>
      <c r="E53" s="5" t="e">
        <f t="shared" ref="E53:E57" si="56">D53/(38-COUNTIF($D$11:$D$48,""))*100</f>
        <v>#DIV/0!</v>
      </c>
      <c r="G53" s="21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1"/>
      <c r="AC53" s="22"/>
      <c r="AD53" s="22"/>
      <c r="AE53" s="22"/>
      <c r="AF53" s="22"/>
      <c r="AG53" s="25"/>
    </row>
    <row r="54" spans="2:59">
      <c r="B54" s="53" t="s">
        <v>14</v>
      </c>
      <c r="C54" s="53"/>
      <c r="D54" s="4">
        <f>COUNTIFS(AF11:AF48,"&lt;84,99",AF11:AF48,"&gt;69,99")</f>
        <v>0</v>
      </c>
      <c r="E54" s="5" t="e">
        <f t="shared" si="56"/>
        <v>#DIV/0!</v>
      </c>
      <c r="G54" s="21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5"/>
      <c r="AA54" s="22"/>
      <c r="AB54" s="21"/>
      <c r="AC54" s="22"/>
      <c r="AD54" s="22"/>
      <c r="AE54" s="22"/>
      <c r="AF54" s="22"/>
      <c r="AG54" s="25"/>
    </row>
    <row r="55" spans="2:59">
      <c r="B55" s="53" t="s">
        <v>11</v>
      </c>
      <c r="C55" s="53"/>
      <c r="D55" s="4">
        <f>COUNTIFS(AF11:AF48,"&lt;100,01",AF11:AF48,"&gt;84,99")</f>
        <v>0</v>
      </c>
      <c r="E55" s="5" t="e">
        <f t="shared" si="56"/>
        <v>#DIV/0!</v>
      </c>
      <c r="G55" s="21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5"/>
      <c r="AA55" s="22"/>
      <c r="AB55" s="21"/>
      <c r="AC55" s="22"/>
      <c r="AD55" s="22"/>
      <c r="AE55" s="22"/>
      <c r="AF55" s="22"/>
      <c r="AG55" s="25"/>
    </row>
    <row r="56" spans="2:59">
      <c r="B56" s="53" t="s">
        <v>15</v>
      </c>
      <c r="C56" s="53"/>
      <c r="D56" s="4">
        <f>COUNTIF(AF11:AF48,"&gt;49,99")</f>
        <v>0</v>
      </c>
      <c r="E56" s="5" t="e">
        <f t="shared" si="56"/>
        <v>#DIV/0!</v>
      </c>
      <c r="G56" s="21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5"/>
      <c r="AA56" s="22"/>
      <c r="AB56" s="21"/>
      <c r="AC56" s="22"/>
      <c r="AD56" s="22"/>
      <c r="AE56" s="22"/>
      <c r="AF56" s="22"/>
      <c r="AG56" s="25"/>
    </row>
    <row r="57" spans="2:59">
      <c r="B57" s="53" t="s">
        <v>16</v>
      </c>
      <c r="C57" s="53"/>
      <c r="D57" s="4">
        <f>COUNTIF(AF11:AF48,"&lt;50")</f>
        <v>0</v>
      </c>
      <c r="E57" s="5" t="e">
        <f t="shared" si="56"/>
        <v>#DIV/0!</v>
      </c>
      <c r="G57" s="21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5"/>
      <c r="AA57" s="22"/>
      <c r="AB57" s="21"/>
      <c r="AC57" s="22"/>
      <c r="AD57" s="22"/>
      <c r="AE57" s="22"/>
      <c r="AF57" s="22"/>
      <c r="AG57" s="25"/>
    </row>
    <row r="58" spans="2:59">
      <c r="B58" s="53" t="s">
        <v>17</v>
      </c>
      <c r="C58" s="53"/>
      <c r="D58" s="4">
        <f>MAX(AF11:AF48)</f>
        <v>0</v>
      </c>
      <c r="E58" s="5"/>
      <c r="G58" s="21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5"/>
      <c r="AA58" s="22"/>
      <c r="AB58" s="21"/>
      <c r="AC58" s="22"/>
      <c r="AD58" s="22"/>
      <c r="AE58" s="22"/>
      <c r="AF58" s="22"/>
      <c r="AG58" s="25"/>
    </row>
    <row r="59" spans="2:59">
      <c r="B59" s="53" t="s">
        <v>18</v>
      </c>
      <c r="C59" s="53"/>
      <c r="D59" s="4">
        <f>MIN(AF11:AF48)</f>
        <v>0</v>
      </c>
      <c r="E59" s="5"/>
      <c r="G59" s="21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5"/>
      <c r="AA59" s="22"/>
      <c r="AB59" s="21"/>
      <c r="AC59" s="22"/>
      <c r="AD59" s="22"/>
      <c r="AE59" s="22"/>
      <c r="AF59" s="22"/>
      <c r="AG59" s="25"/>
    </row>
    <row r="60" spans="2:59">
      <c r="B60" s="53" t="s">
        <v>19</v>
      </c>
      <c r="C60" s="53"/>
      <c r="D60" s="60" t="e">
        <f>AVERAGE(AF11:AF48)</f>
        <v>#DIV/0!</v>
      </c>
      <c r="E60" s="60"/>
      <c r="G60" s="21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5"/>
      <c r="AA60" s="22"/>
      <c r="AB60" s="23"/>
      <c r="AC60" s="23"/>
      <c r="AD60" s="23"/>
      <c r="AE60" s="23"/>
      <c r="AF60" s="23"/>
      <c r="AG60" s="24"/>
    </row>
    <row r="61" spans="2:59">
      <c r="B61" s="53" t="s">
        <v>20</v>
      </c>
      <c r="C61" s="53"/>
      <c r="D61" s="60" t="e">
        <f>D56/(38-COUNTIF(D11:D48,""))*100</f>
        <v>#DIV/0!</v>
      </c>
      <c r="E61" s="60"/>
      <c r="G61" s="26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8"/>
      <c r="AC61" s="28"/>
      <c r="AD61" s="28"/>
      <c r="AE61" s="28"/>
      <c r="AF61" s="28"/>
      <c r="AG61" s="29"/>
    </row>
    <row r="62" spans="2:59">
      <c r="E62" s="61" t="s">
        <v>21</v>
      </c>
      <c r="F62" s="61"/>
      <c r="G62" s="6">
        <v>1</v>
      </c>
      <c r="H62" s="6">
        <v>2</v>
      </c>
      <c r="I62" s="6">
        <v>3</v>
      </c>
      <c r="J62" s="6">
        <v>4</v>
      </c>
      <c r="K62" s="6">
        <v>5</v>
      </c>
      <c r="L62" s="6">
        <v>6</v>
      </c>
      <c r="M62" s="6">
        <v>7</v>
      </c>
      <c r="N62" s="6">
        <v>8</v>
      </c>
      <c r="O62" s="6">
        <v>9</v>
      </c>
      <c r="P62" s="6">
        <v>10</v>
      </c>
      <c r="Q62" s="6">
        <v>11</v>
      </c>
      <c r="R62" s="6">
        <v>12</v>
      </c>
      <c r="S62" s="6">
        <v>13</v>
      </c>
      <c r="T62" s="6">
        <v>14</v>
      </c>
      <c r="U62" s="6">
        <v>15</v>
      </c>
      <c r="V62" s="6">
        <v>16</v>
      </c>
      <c r="W62" s="6">
        <v>17</v>
      </c>
      <c r="X62" s="6">
        <v>18</v>
      </c>
      <c r="Y62" s="6">
        <v>19</v>
      </c>
      <c r="Z62" s="6">
        <v>20</v>
      </c>
      <c r="AA62" s="6">
        <v>21</v>
      </c>
      <c r="AB62" s="6">
        <v>22</v>
      </c>
      <c r="AC62" s="6">
        <v>23</v>
      </c>
      <c r="AD62" s="6">
        <v>24</v>
      </c>
      <c r="AE62" s="6">
        <v>25</v>
      </c>
      <c r="AF62" s="30"/>
      <c r="AG62" s="30"/>
    </row>
    <row r="63" spans="2:59">
      <c r="E63" s="61" t="s">
        <v>22</v>
      </c>
      <c r="F63" s="61"/>
      <c r="G63" s="4">
        <f>COUNTIF(AI11:AI48,"&gt;="&amp;G8)</f>
        <v>0</v>
      </c>
      <c r="H63" s="4">
        <f t="shared" ref="H63:AE63" si="57">COUNTIF(AJ11:AJ48,"&gt;="&amp;H8)</f>
        <v>0</v>
      </c>
      <c r="I63" s="4">
        <f t="shared" si="57"/>
        <v>0</v>
      </c>
      <c r="J63" s="4">
        <f t="shared" si="57"/>
        <v>0</v>
      </c>
      <c r="K63" s="4">
        <f t="shared" si="57"/>
        <v>0</v>
      </c>
      <c r="L63" s="4">
        <f t="shared" si="57"/>
        <v>0</v>
      </c>
      <c r="M63" s="4">
        <f t="shared" si="57"/>
        <v>0</v>
      </c>
      <c r="N63" s="4">
        <f t="shared" si="57"/>
        <v>0</v>
      </c>
      <c r="O63" s="4">
        <f t="shared" si="57"/>
        <v>0</v>
      </c>
      <c r="P63" s="4">
        <f t="shared" si="57"/>
        <v>0</v>
      </c>
      <c r="Q63" s="4">
        <f t="shared" si="57"/>
        <v>0</v>
      </c>
      <c r="R63" s="4">
        <f t="shared" si="57"/>
        <v>0</v>
      </c>
      <c r="S63" s="4">
        <f t="shared" si="57"/>
        <v>0</v>
      </c>
      <c r="T63" s="4">
        <f t="shared" si="57"/>
        <v>0</v>
      </c>
      <c r="U63" s="4">
        <f t="shared" si="57"/>
        <v>0</v>
      </c>
      <c r="V63" s="4">
        <f t="shared" si="57"/>
        <v>0</v>
      </c>
      <c r="W63" s="4">
        <f t="shared" si="57"/>
        <v>0</v>
      </c>
      <c r="X63" s="4">
        <f t="shared" si="57"/>
        <v>0</v>
      </c>
      <c r="Y63" s="4">
        <f t="shared" si="57"/>
        <v>0</v>
      </c>
      <c r="Z63" s="4">
        <f t="shared" si="57"/>
        <v>0</v>
      </c>
      <c r="AA63" s="4">
        <f t="shared" si="57"/>
        <v>0</v>
      </c>
      <c r="AB63" s="4">
        <f t="shared" si="57"/>
        <v>0</v>
      </c>
      <c r="AC63" s="4">
        <f t="shared" si="57"/>
        <v>0</v>
      </c>
      <c r="AD63" s="4">
        <f t="shared" si="57"/>
        <v>0</v>
      </c>
      <c r="AE63" s="4">
        <f t="shared" si="57"/>
        <v>0</v>
      </c>
    </row>
    <row r="64" spans="2:59">
      <c r="E64" s="61" t="s">
        <v>23</v>
      </c>
      <c r="F64" s="61"/>
      <c r="G64" s="4">
        <f>COUNTIF(AI11:AI48,"&lt;"&amp;G8)</f>
        <v>0</v>
      </c>
      <c r="H64" s="4">
        <f t="shared" ref="H64:AE64" si="58">COUNTIF(AJ11:AJ48,"&lt;"&amp;H8)</f>
        <v>0</v>
      </c>
      <c r="I64" s="4">
        <f t="shared" si="58"/>
        <v>0</v>
      </c>
      <c r="J64" s="4">
        <f t="shared" si="58"/>
        <v>0</v>
      </c>
      <c r="K64" s="4">
        <f t="shared" si="58"/>
        <v>0</v>
      </c>
      <c r="L64" s="4">
        <f t="shared" si="58"/>
        <v>0</v>
      </c>
      <c r="M64" s="4">
        <f t="shared" si="58"/>
        <v>0</v>
      </c>
      <c r="N64" s="4">
        <f t="shared" si="58"/>
        <v>0</v>
      </c>
      <c r="O64" s="4">
        <f t="shared" si="58"/>
        <v>0</v>
      </c>
      <c r="P64" s="4">
        <f t="shared" si="58"/>
        <v>0</v>
      </c>
      <c r="Q64" s="4">
        <f t="shared" si="58"/>
        <v>0</v>
      </c>
      <c r="R64" s="4">
        <f t="shared" si="58"/>
        <v>0</v>
      </c>
      <c r="S64" s="4">
        <f t="shared" si="58"/>
        <v>0</v>
      </c>
      <c r="T64" s="4">
        <f t="shared" si="58"/>
        <v>0</v>
      </c>
      <c r="U64" s="4">
        <f t="shared" si="58"/>
        <v>0</v>
      </c>
      <c r="V64" s="4">
        <f t="shared" si="58"/>
        <v>0</v>
      </c>
      <c r="W64" s="4">
        <f t="shared" si="58"/>
        <v>0</v>
      </c>
      <c r="X64" s="4">
        <f t="shared" si="58"/>
        <v>0</v>
      </c>
      <c r="Y64" s="4">
        <f t="shared" si="58"/>
        <v>0</v>
      </c>
      <c r="Z64" s="4">
        <f t="shared" si="58"/>
        <v>0</v>
      </c>
      <c r="AA64" s="4">
        <f t="shared" si="58"/>
        <v>0</v>
      </c>
      <c r="AB64" s="4">
        <f t="shared" si="58"/>
        <v>0</v>
      </c>
      <c r="AC64" s="4">
        <f t="shared" si="58"/>
        <v>0</v>
      </c>
      <c r="AD64" s="4">
        <f t="shared" si="58"/>
        <v>0</v>
      </c>
      <c r="AE64" s="4">
        <f t="shared" si="58"/>
        <v>0</v>
      </c>
    </row>
    <row r="66" spans="2:33">
      <c r="B66" s="62" t="s">
        <v>24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4"/>
    </row>
    <row r="67" spans="2:33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5"/>
    </row>
    <row r="68" spans="2:33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5"/>
    </row>
    <row r="69" spans="2:33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5"/>
    </row>
    <row r="70" spans="2:33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5"/>
    </row>
    <row r="71" spans="2:33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5"/>
    </row>
    <row r="72" spans="2:33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5"/>
    </row>
    <row r="73" spans="2:3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5"/>
    </row>
    <row r="74" spans="2:33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5"/>
    </row>
    <row r="75" spans="2:33">
      <c r="B75" s="65" t="s">
        <v>25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7"/>
    </row>
    <row r="76" spans="2:33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5"/>
    </row>
    <row r="77" spans="2:33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5"/>
    </row>
    <row r="78" spans="2:33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5"/>
    </row>
    <row r="79" spans="2:33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5"/>
    </row>
    <row r="80" spans="2:33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5"/>
    </row>
    <row r="81" spans="2:33"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5"/>
    </row>
    <row r="82" spans="2:33"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5"/>
    </row>
    <row r="83" spans="2:33">
      <c r="B83" s="26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31"/>
    </row>
    <row r="84" spans="2:33">
      <c r="B84" s="11" t="s">
        <v>26</v>
      </c>
    </row>
    <row r="85" spans="2:33">
      <c r="B85" s="11" t="s">
        <v>27</v>
      </c>
    </row>
    <row r="86" spans="2:33">
      <c r="B86" s="11" t="s">
        <v>28</v>
      </c>
    </row>
    <row r="87" spans="2:33">
      <c r="B87" s="11" t="s">
        <v>37</v>
      </c>
    </row>
    <row r="91" spans="2:33">
      <c r="C91" s="11" t="s">
        <v>29</v>
      </c>
      <c r="Y91" s="11" t="s">
        <v>30</v>
      </c>
    </row>
    <row r="92" spans="2:33">
      <c r="Y92" s="11" t="s">
        <v>31</v>
      </c>
    </row>
  </sheetData>
  <sheetProtection password="9ADB" sheet="1" objects="1" scenarios="1" formatCells="0" formatColumns="0" formatRows="0"/>
  <mergeCells count="30">
    <mergeCell ref="E62:F62"/>
    <mergeCell ref="E63:F63"/>
    <mergeCell ref="E64:F64"/>
    <mergeCell ref="B66:AG66"/>
    <mergeCell ref="B75:AG75"/>
    <mergeCell ref="B58:C58"/>
    <mergeCell ref="B59:C59"/>
    <mergeCell ref="B60:C60"/>
    <mergeCell ref="D60:E60"/>
    <mergeCell ref="B61:C61"/>
    <mergeCell ref="D61:E61"/>
    <mergeCell ref="B57:C57"/>
    <mergeCell ref="B9:F9"/>
    <mergeCell ref="G9:AE9"/>
    <mergeCell ref="AF9:AF10"/>
    <mergeCell ref="AG9:AG10"/>
    <mergeCell ref="B49:F49"/>
    <mergeCell ref="B51:E51"/>
    <mergeCell ref="B52:C52"/>
    <mergeCell ref="B53:C53"/>
    <mergeCell ref="B54:C54"/>
    <mergeCell ref="B55:C55"/>
    <mergeCell ref="B56:C56"/>
    <mergeCell ref="B7:F7"/>
    <mergeCell ref="AF7:AG7"/>
    <mergeCell ref="B2:AG2"/>
    <mergeCell ref="B4:AG4"/>
    <mergeCell ref="B5:E5"/>
    <mergeCell ref="AF5:AG6"/>
    <mergeCell ref="B6:E6"/>
  </mergeCells>
  <pageMargins left="0.19685039370078741" right="0.19685039370078741" top="0.19685039370078741" bottom="0.19685039370078741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analiz_grup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MBingol</dc:creator>
  <cp:lastModifiedBy>MBingol</cp:lastModifiedBy>
  <cp:lastPrinted>2019-11-29T05:57:11Z</cp:lastPrinted>
  <dcterms:created xsi:type="dcterms:W3CDTF">2019-11-27T08:18:45Z</dcterms:created>
  <dcterms:modified xsi:type="dcterms:W3CDTF">2019-12-03T05:50:56Z</dcterms:modified>
</cp:coreProperties>
</file>